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INANCIJSKI PLANOVI I REBALANS\GODIŠNJI IZVJEŠTAJ O IZVRŠENJU ZA 2023. GODINU\"/>
    </mc:Choice>
  </mc:AlternateContent>
  <bookViews>
    <workbookView xWindow="57480" yWindow="-120" windowWidth="29040" windowHeight="15720" tabRatio="825" activeTab="1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rashoda'!$B$1:$I$23</definedName>
    <definedName name="_xlnm.Print_Area" localSheetId="6">'Posebni dio'!$A$1:$C$8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2" i="3"/>
  <c r="L14" i="3" l="1"/>
  <c r="K14" i="3"/>
  <c r="H15" i="1" l="1"/>
  <c r="I12" i="1" l="1"/>
  <c r="D9" i="5" l="1"/>
  <c r="J12" i="1" l="1"/>
  <c r="G12" i="1" l="1"/>
  <c r="K12" i="1" s="1"/>
  <c r="H12" i="1"/>
  <c r="L12" i="1"/>
  <c r="G15" i="1"/>
  <c r="I15" i="1"/>
  <c r="J15" i="1"/>
  <c r="J16" i="1" s="1"/>
  <c r="I16" i="1"/>
  <c r="H16" i="1" l="1"/>
  <c r="G16" i="1"/>
  <c r="K16" i="1"/>
  <c r="L16" i="1"/>
  <c r="L15" i="1"/>
  <c r="K15" i="1"/>
  <c r="H26" i="1"/>
  <c r="I26" i="1"/>
  <c r="I27" i="1" s="1"/>
  <c r="J26" i="1"/>
  <c r="J27" i="1" s="1"/>
  <c r="G26" i="1"/>
  <c r="L23" i="1"/>
  <c r="K23" i="1"/>
  <c r="H23" i="1"/>
  <c r="I23" i="1"/>
  <c r="J23" i="1"/>
  <c r="G23" i="1"/>
  <c r="L27" i="1" l="1"/>
  <c r="H27" i="1"/>
  <c r="L26" i="1"/>
  <c r="K26" i="1"/>
  <c r="G27" i="1"/>
  <c r="K27" i="1" s="1"/>
  <c r="E103" i="15"/>
  <c r="D103" i="15"/>
  <c r="F103" i="15" s="1"/>
  <c r="C103" i="15"/>
  <c r="E102" i="15"/>
  <c r="C102" i="15"/>
  <c r="E100" i="15"/>
  <c r="D100" i="15"/>
  <c r="F100" i="15" s="1"/>
  <c r="C100" i="15"/>
  <c r="E99" i="15"/>
  <c r="D99" i="15"/>
  <c r="F99" i="15" s="1"/>
  <c r="C99" i="15"/>
  <c r="C98" i="15" s="1"/>
  <c r="E98" i="15"/>
  <c r="E96" i="15"/>
  <c r="D96" i="15"/>
  <c r="F96" i="15" s="1"/>
  <c r="C96" i="15"/>
  <c r="E95" i="15"/>
  <c r="D95" i="15"/>
  <c r="F95" i="15" s="1"/>
  <c r="C95" i="15"/>
  <c r="E91" i="15"/>
  <c r="D91" i="15"/>
  <c r="F91" i="15" s="1"/>
  <c r="C91" i="15"/>
  <c r="E90" i="15"/>
  <c r="D90" i="15"/>
  <c r="F90" i="15" s="1"/>
  <c r="C90" i="15"/>
  <c r="E89" i="15"/>
  <c r="D89" i="15"/>
  <c r="F89" i="15" s="1"/>
  <c r="C89" i="15"/>
  <c r="E87" i="15"/>
  <c r="D87" i="15"/>
  <c r="F87" i="15" s="1"/>
  <c r="C87" i="15"/>
  <c r="E86" i="15"/>
  <c r="D86" i="15"/>
  <c r="F86" i="15" s="1"/>
  <c r="C86" i="15"/>
  <c r="E82" i="15"/>
  <c r="D82" i="15"/>
  <c r="F82" i="15" s="1"/>
  <c r="C82" i="15"/>
  <c r="E78" i="15"/>
  <c r="D78" i="15"/>
  <c r="F78" i="15" s="1"/>
  <c r="C78" i="15"/>
  <c r="E74" i="15"/>
  <c r="D74" i="15"/>
  <c r="F74" i="15" s="1"/>
  <c r="C74" i="15"/>
  <c r="E71" i="15"/>
  <c r="D71" i="15"/>
  <c r="F71" i="15" s="1"/>
  <c r="C71" i="15"/>
  <c r="E70" i="15"/>
  <c r="C70" i="15"/>
  <c r="E69" i="15"/>
  <c r="C69" i="15"/>
  <c r="E68" i="15"/>
  <c r="C68" i="15"/>
  <c r="E64" i="15"/>
  <c r="F64" i="15" s="1"/>
  <c r="D64" i="15"/>
  <c r="C64" i="15"/>
  <c r="C63" i="15" s="1"/>
  <c r="C62" i="15" s="1"/>
  <c r="D63" i="15"/>
  <c r="D62" i="15"/>
  <c r="F60" i="15"/>
  <c r="E60" i="15"/>
  <c r="D60" i="15"/>
  <c r="C60" i="15"/>
  <c r="F59" i="15"/>
  <c r="E59" i="15"/>
  <c r="D59" i="15"/>
  <c r="C59" i="15"/>
  <c r="C50" i="15" s="1"/>
  <c r="F57" i="15"/>
  <c r="E57" i="15"/>
  <c r="D57" i="15"/>
  <c r="C57" i="15"/>
  <c r="F52" i="15"/>
  <c r="E52" i="15"/>
  <c r="D52" i="15"/>
  <c r="C52" i="15"/>
  <c r="F51" i="15"/>
  <c r="E51" i="15"/>
  <c r="D51" i="15"/>
  <c r="C51" i="15"/>
  <c r="F50" i="15"/>
  <c r="E50" i="15"/>
  <c r="D50" i="15"/>
  <c r="F48" i="15"/>
  <c r="E48" i="15"/>
  <c r="D48" i="15"/>
  <c r="C48" i="15"/>
  <c r="F47" i="15"/>
  <c r="E47" i="15"/>
  <c r="D47" i="15"/>
  <c r="C47" i="15"/>
  <c r="F43" i="15"/>
  <c r="E43" i="15"/>
  <c r="D43" i="15"/>
  <c r="C43" i="15"/>
  <c r="F35" i="15"/>
  <c r="E35" i="15"/>
  <c r="D35" i="15"/>
  <c r="C35" i="15"/>
  <c r="F28" i="15"/>
  <c r="E28" i="15"/>
  <c r="D28" i="15"/>
  <c r="C28" i="15"/>
  <c r="C23" i="15" s="1"/>
  <c r="F24" i="15"/>
  <c r="E24" i="15"/>
  <c r="D24" i="15"/>
  <c r="C24" i="15"/>
  <c r="F23" i="15"/>
  <c r="E23" i="15"/>
  <c r="D23" i="15"/>
  <c r="F20" i="15"/>
  <c r="E20" i="15"/>
  <c r="D20" i="15"/>
  <c r="C20" i="15"/>
  <c r="F18" i="15"/>
  <c r="E18" i="15"/>
  <c r="D18" i="15"/>
  <c r="C18" i="15"/>
  <c r="F14" i="15"/>
  <c r="E14" i="15"/>
  <c r="D14" i="15"/>
  <c r="C14" i="15"/>
  <c r="C13" i="15" s="1"/>
  <c r="F13" i="15"/>
  <c r="E13" i="15"/>
  <c r="D13" i="15"/>
  <c r="F12" i="15"/>
  <c r="E12" i="15"/>
  <c r="D12" i="15"/>
  <c r="F11" i="15"/>
  <c r="E11" i="15"/>
  <c r="D11" i="15"/>
  <c r="E8" i="15"/>
  <c r="C8" i="15"/>
  <c r="F7" i="15"/>
  <c r="E7" i="15"/>
  <c r="D7" i="15"/>
  <c r="H8" i="8"/>
  <c r="G8" i="8"/>
  <c r="F7" i="8"/>
  <c r="E7" i="8"/>
  <c r="H7" i="8" s="1"/>
  <c r="D7" i="8"/>
  <c r="D6" i="8" s="1"/>
  <c r="C7" i="8"/>
  <c r="G7" i="8" s="1"/>
  <c r="F6" i="8"/>
  <c r="E6" i="8"/>
  <c r="H6" i="8" s="1"/>
  <c r="C6" i="8"/>
  <c r="G6" i="8" s="1"/>
  <c r="H15" i="5"/>
  <c r="G15" i="5"/>
  <c r="F14" i="5"/>
  <c r="E14" i="5"/>
  <c r="E11" i="5" s="1"/>
  <c r="H11" i="5" s="1"/>
  <c r="D14" i="5"/>
  <c r="C14" i="5"/>
  <c r="C11" i="5" s="1"/>
  <c r="G11" i="5" s="1"/>
  <c r="H13" i="5"/>
  <c r="G13" i="5"/>
  <c r="H12" i="5"/>
  <c r="F12" i="5"/>
  <c r="E12" i="5"/>
  <c r="D12" i="5"/>
  <c r="C12" i="5"/>
  <c r="G12" i="5" s="1"/>
  <c r="F11" i="5"/>
  <c r="D11" i="5"/>
  <c r="H10" i="5"/>
  <c r="G10" i="5"/>
  <c r="G9" i="5"/>
  <c r="F9" i="5"/>
  <c r="E9" i="5"/>
  <c r="H9" i="5" s="1"/>
  <c r="C9" i="5"/>
  <c r="H8" i="5"/>
  <c r="G8" i="5"/>
  <c r="F7" i="5"/>
  <c r="E7" i="5"/>
  <c r="D7" i="5"/>
  <c r="C7" i="5"/>
  <c r="F6" i="5"/>
  <c r="E6" i="5"/>
  <c r="D6" i="5"/>
  <c r="C6" i="5"/>
  <c r="L80" i="3"/>
  <c r="K80" i="3"/>
  <c r="J79" i="3"/>
  <c r="I79" i="3"/>
  <c r="L79" i="3" s="1"/>
  <c r="H79" i="3"/>
  <c r="H78" i="3" s="1"/>
  <c r="H67" i="3" s="1"/>
  <c r="G79" i="3"/>
  <c r="K79" i="3" s="1"/>
  <c r="J78" i="3"/>
  <c r="I78" i="3"/>
  <c r="L78" i="3" s="1"/>
  <c r="G78" i="3"/>
  <c r="K78" i="3" s="1"/>
  <c r="L77" i="3"/>
  <c r="K77" i="3"/>
  <c r="L76" i="3"/>
  <c r="K76" i="3"/>
  <c r="J76" i="3"/>
  <c r="I76" i="3"/>
  <c r="H76" i="3"/>
  <c r="G76" i="3"/>
  <c r="L75" i="3"/>
  <c r="K75" i="3"/>
  <c r="L74" i="3"/>
  <c r="K74" i="3"/>
  <c r="L73" i="3"/>
  <c r="K73" i="3"/>
  <c r="L72" i="3"/>
  <c r="K72" i="3"/>
  <c r="L71" i="3"/>
  <c r="K71" i="3"/>
  <c r="L70" i="3"/>
  <c r="K70" i="3"/>
  <c r="K69" i="3"/>
  <c r="J69" i="3"/>
  <c r="I69" i="3"/>
  <c r="L69" i="3" s="1"/>
  <c r="H69" i="3"/>
  <c r="G69" i="3"/>
  <c r="J68" i="3"/>
  <c r="I68" i="3"/>
  <c r="L68" i="3" s="1"/>
  <c r="H68" i="3"/>
  <c r="G68" i="3"/>
  <c r="K68" i="3" s="1"/>
  <c r="J67" i="3"/>
  <c r="L66" i="3"/>
  <c r="K66" i="3"/>
  <c r="L65" i="3"/>
  <c r="K65" i="3"/>
  <c r="J65" i="3"/>
  <c r="I65" i="3"/>
  <c r="I64" i="3" s="1"/>
  <c r="L64" i="3" s="1"/>
  <c r="H65" i="3"/>
  <c r="G65" i="3"/>
  <c r="J64" i="3"/>
  <c r="H64" i="3"/>
  <c r="G64" i="3"/>
  <c r="K64" i="3" s="1"/>
  <c r="L63" i="3"/>
  <c r="K63" i="3"/>
  <c r="L62" i="3"/>
  <c r="K62" i="3"/>
  <c r="L61" i="3"/>
  <c r="K61" i="3"/>
  <c r="K60" i="3"/>
  <c r="J60" i="3"/>
  <c r="I60" i="3"/>
  <c r="L60" i="3" s="1"/>
  <c r="H60" i="3"/>
  <c r="G60" i="3"/>
  <c r="L59" i="3"/>
  <c r="K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J51" i="3"/>
  <c r="I51" i="3"/>
  <c r="L51" i="3" s="1"/>
  <c r="H51" i="3"/>
  <c r="G51" i="3"/>
  <c r="L50" i="3"/>
  <c r="K50" i="3"/>
  <c r="L49" i="3"/>
  <c r="K49" i="3"/>
  <c r="L48" i="3"/>
  <c r="K48" i="3"/>
  <c r="L47" i="3"/>
  <c r="K47" i="3"/>
  <c r="L46" i="3"/>
  <c r="K46" i="3"/>
  <c r="L45" i="3"/>
  <c r="K45" i="3"/>
  <c r="J44" i="3"/>
  <c r="I44" i="3"/>
  <c r="H44" i="3"/>
  <c r="G44" i="3"/>
  <c r="K44" i="3" s="1"/>
  <c r="L43" i="3"/>
  <c r="K43" i="3"/>
  <c r="L42" i="3"/>
  <c r="K42" i="3"/>
  <c r="L41" i="3"/>
  <c r="K41" i="3"/>
  <c r="J40" i="3"/>
  <c r="I40" i="3"/>
  <c r="L40" i="3" s="1"/>
  <c r="H40" i="3"/>
  <c r="G40" i="3"/>
  <c r="K40" i="3" s="1"/>
  <c r="J39" i="3"/>
  <c r="L38" i="3"/>
  <c r="K38" i="3"/>
  <c r="L37" i="3"/>
  <c r="K37" i="3"/>
  <c r="L36" i="3"/>
  <c r="J36" i="3"/>
  <c r="I36" i="3"/>
  <c r="H36" i="3"/>
  <c r="G36" i="3"/>
  <c r="K36" i="3" s="1"/>
  <c r="L35" i="3"/>
  <c r="K35" i="3"/>
  <c r="L34" i="3"/>
  <c r="J34" i="3"/>
  <c r="I34" i="3"/>
  <c r="H34" i="3"/>
  <c r="G34" i="3"/>
  <c r="K34" i="3" s="1"/>
  <c r="L33" i="3"/>
  <c r="K33" i="3"/>
  <c r="L32" i="3"/>
  <c r="K32" i="3"/>
  <c r="L31" i="3"/>
  <c r="K31" i="3"/>
  <c r="L30" i="3"/>
  <c r="J30" i="3"/>
  <c r="I30" i="3"/>
  <c r="H30" i="3"/>
  <c r="G30" i="3"/>
  <c r="K30" i="3" s="1"/>
  <c r="L29" i="3"/>
  <c r="J29" i="3"/>
  <c r="I29" i="3"/>
  <c r="H29" i="3"/>
  <c r="J28" i="3"/>
  <c r="J27" i="3"/>
  <c r="L22" i="3"/>
  <c r="K22" i="3"/>
  <c r="K21" i="3"/>
  <c r="J21" i="3"/>
  <c r="I21" i="3"/>
  <c r="I20" i="3" s="1"/>
  <c r="H21" i="3"/>
  <c r="G21" i="3"/>
  <c r="K20" i="3"/>
  <c r="J20" i="3"/>
  <c r="H20" i="3"/>
  <c r="G20" i="3"/>
  <c r="L19" i="3"/>
  <c r="K19" i="3"/>
  <c r="L18" i="3"/>
  <c r="K18" i="3"/>
  <c r="J17" i="3"/>
  <c r="I17" i="3"/>
  <c r="H17" i="3"/>
  <c r="H16" i="3" s="1"/>
  <c r="G17" i="3"/>
  <c r="G16" i="3" s="1"/>
  <c r="J16" i="3"/>
  <c r="I16" i="3"/>
  <c r="L15" i="3"/>
  <c r="K15" i="3"/>
  <c r="J13" i="3"/>
  <c r="J12" i="3" s="1"/>
  <c r="I13" i="3"/>
  <c r="I12" i="3" s="1"/>
  <c r="H13" i="3"/>
  <c r="H12" i="3" s="1"/>
  <c r="L12" i="3" l="1"/>
  <c r="K13" i="3"/>
  <c r="H39" i="3"/>
  <c r="H28" i="3" s="1"/>
  <c r="H27" i="3" s="1"/>
  <c r="H11" i="3"/>
  <c r="H10" i="3" s="1"/>
  <c r="C12" i="15"/>
  <c r="C11" i="15" s="1"/>
  <c r="C7" i="15" s="1"/>
  <c r="H6" i="5"/>
  <c r="H14" i="5"/>
  <c r="G14" i="5"/>
  <c r="I67" i="3"/>
  <c r="L67" i="3" s="1"/>
  <c r="I39" i="3"/>
  <c r="L39" i="3" s="1"/>
  <c r="L44" i="3"/>
  <c r="L13" i="3"/>
  <c r="L20" i="3"/>
  <c r="I11" i="3"/>
  <c r="I10" i="3" s="1"/>
  <c r="L21" i="3"/>
  <c r="D102" i="15"/>
  <c r="D70" i="15"/>
  <c r="G7" i="5"/>
  <c r="H7" i="5"/>
  <c r="G6" i="5"/>
  <c r="K16" i="3"/>
  <c r="K17" i="3"/>
  <c r="K12" i="3"/>
  <c r="G11" i="3"/>
  <c r="G10" i="3" s="1"/>
  <c r="G67" i="3"/>
  <c r="K67" i="3" s="1"/>
  <c r="G39" i="3"/>
  <c r="K39" i="3" s="1"/>
  <c r="K51" i="3"/>
  <c r="G29" i="3"/>
  <c r="J11" i="3"/>
  <c r="L16" i="3"/>
  <c r="L17" i="3"/>
  <c r="E63" i="15"/>
  <c r="I28" i="3" l="1"/>
  <c r="I27" i="3" s="1"/>
  <c r="L27" i="3" s="1"/>
  <c r="L28" i="3"/>
  <c r="F102" i="15"/>
  <c r="D98" i="15"/>
  <c r="F98" i="15" s="1"/>
  <c r="F70" i="15"/>
  <c r="D69" i="15"/>
  <c r="G28" i="3"/>
  <c r="G27" i="3" s="1"/>
  <c r="K27" i="3" s="1"/>
  <c r="K29" i="3"/>
  <c r="J10" i="3"/>
  <c r="K11" i="3"/>
  <c r="L11" i="3"/>
  <c r="F63" i="15"/>
  <c r="E62" i="15"/>
  <c r="F62" i="15" s="1"/>
  <c r="F69" i="15" l="1"/>
  <c r="D68" i="15"/>
  <c r="K28" i="3"/>
  <c r="L10" i="3"/>
  <c r="K10" i="3"/>
  <c r="F68" i="15" l="1"/>
  <c r="D8" i="15"/>
  <c r="F8" i="15" s="1"/>
</calcChain>
</file>

<file path=xl/sharedStrings.xml><?xml version="1.0" encoding="utf-8"?>
<sst xmlns="http://schemas.openxmlformats.org/spreadsheetml/2006/main" count="458" uniqueCount="200">
  <si>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</si>
  <si>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</si>
  <si>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</si>
  <si>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</si>
  <si>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</si>
  <si>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</si>
  <si>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</si>
  <si>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</si>
  <si>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</si>
  <si>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</si>
  <si>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</si>
  <si>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</si>
  <si>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</si>
  <si>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</si>
  <si>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</si>
  <si>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</si>
  <si>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</si>
  <si>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</si>
  <si>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</si>
  <si>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</si>
  <si>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</si>
  <si>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</si>
  <si>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</si>
  <si>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</si>
  <si>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</si>
  <si>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</si>
  <si>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</si>
  <si>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</si>
  <si>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</si>
  <si>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</si>
  <si>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</si>
  <si>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</si>
  <si>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</si>
  <si>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</si>
  <si>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</si>
  <si>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</si>
  <si>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</si>
  <si>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</si>
  <si>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</si>
  <si>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</si>
  <si>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</si>
  <si>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</si>
  <si>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</si>
  <si>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</si>
  <si>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</si>
  <si>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</si>
  <si>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</si>
  <si>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</si>
  <si>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</si>
  <si>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</si>
  <si>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</si>
  <si>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</si>
  <si>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</si>
  <si>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</si>
  <si>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</si>
  <si>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</si>
  <si>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</si>
  <si>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</si>
  <si>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</si>
  <si>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</si>
  <si>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</si>
  <si>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</si>
  <si>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</si>
  <si>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</si>
  <si>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</si>
  <si>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</si>
  <si>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</si>
  <si>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</si>
  <si>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</si>
  <si>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</si>
  <si>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</si>
  <si>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68</t>
  </si>
  <si>
    <t>Kazne, upravne mjere i ostali prihodi</t>
  </si>
  <si>
    <t>683</t>
  </si>
  <si>
    <t>Ostali prihodi</t>
  </si>
  <si>
    <t>6831</t>
  </si>
  <si>
    <t>OSTALI PRIHODI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</si>
  <si>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</si>
  <si>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</si>
  <si>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</si>
  <si>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</si>
  <si>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</si>
  <si>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</si>
  <si>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</si>
  <si>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</si>
  <si>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</si>
  <si>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</si>
  <si>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</si>
  <si>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</si>
  <si>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</si>
  <si>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</si>
  <si>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</si>
  <si>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</si>
  <si>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</si>
  <si>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</si>
  <si>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</si>
  <si>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</si>
  <si>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</si>
  <si>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</si>
  <si>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</si>
  <si>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</si>
  <si>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</si>
  <si>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</si>
  <si>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</si>
  <si>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</si>
  <si>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</si>
  <si>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</si>
  <si>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</si>
  <si>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</si>
  <si>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</si>
  <si>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</si>
  <si>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</si>
  <si>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</si>
  <si>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</si>
  <si>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</si>
  <si>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</si>
  <si>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</si>
  <si>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</si>
  <si>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</si>
  <si>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</si>
  <si>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</si>
  <si>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</si>
  <si>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</si>
  <si>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</si>
  <si>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</si>
  <si>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</si>
  <si>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</si>
  <si>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</si>
  <si>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</si>
  <si>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</si>
  <si>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</si>
  <si>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</si>
  <si>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</si>
  <si>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</si>
  <si>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</si>
  <si>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</si>
  <si>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</si>
  <si>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</si>
  <si>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</si>
  <si>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</si>
  <si>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</si>
  <si>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</si>
  <si>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</si>
  <si>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</si>
  <si>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</si>
  <si>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</si>
  <si>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3299</t>
  </si>
  <si>
    <t>34</t>
  </si>
  <si>
    <t>FINANCIJSKI RASHODI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</si>
  <si>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</si>
  <si>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</si>
  <si>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</si>
  <si>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</si>
  <si>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</si>
  <si>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</si>
  <si>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</si>
  <si>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</si>
  <si>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</si>
  <si>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</si>
  <si>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</si>
  <si>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</si>
  <si>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</si>
  <si>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</si>
  <si>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</si>
  <si>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</si>
  <si>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</si>
  <si>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</si>
  <si>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</si>
  <si>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</si>
  <si>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</si>
  <si>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</si>
  <si>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</si>
  <si>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</si>
  <si>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</si>
  <si>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</si>
  <si>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</si>
  <si>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</si>
  <si>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</si>
  <si>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</si>
  <si>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</si>
  <si>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</si>
  <si>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</si>
  <si>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</si>
  <si>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</si>
  <si>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3 Javni red i sigurnost</t>
  </si>
  <si>
    <t>0340 Zatvori</t>
  </si>
  <si>
    <t>015 - ZATVOR U POŽEGI</t>
  </si>
  <si>
    <t>15</t>
  </si>
  <si>
    <t>11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</si>
  <si>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</si>
  <si>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</si>
  <si>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</si>
  <si>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</si>
  <si>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</si>
  <si>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</si>
  <si>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A630113</t>
  </si>
  <si>
    <t>Izvršavanje kazne zatvora, mjere pritvora i odgojne mjere (iz evidencijskih prihoda)</t>
  </si>
  <si>
    <t>Vlastiti prihodi</t>
  </si>
  <si>
    <t>50400 - Zatvor u Požegi</t>
  </si>
  <si>
    <t>PRIHODI OD PRODANIH PROIZVODA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</si>
</sst>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18" fillId="2" borderId="13" xfId="2" applyNumberFormat="1" applyFont="1" applyFill="1" applyBorder="1"/>
    <xf numFmtId="49" fontId="3" fillId="2" borderId="3" xfId="0" applyNumberFormat="1" applyFont="1" applyFill="1" applyBorder="1"/>
    <xf numFmtId="4" fontId="3" fillId="2" borderId="3" xfId="0" applyNumberFormat="1" applyFont="1" applyFill="1" applyBorder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opLeftCell="A4" workbookViewId="0">
      <selection activeCell="P21" sqref="P21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9" t="s">
        <v>45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9" t="s">
        <v>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9" t="s">
        <v>24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9" t="s">
        <v>32</v>
      </c>
      <c r="C7" s="99"/>
      <c r="D7" s="99"/>
      <c r="E7" s="99"/>
      <c r="F7" s="99"/>
      <c r="G7" s="5"/>
      <c r="H7" s="6"/>
      <c r="I7" s="6"/>
      <c r="J7" s="6"/>
      <c r="K7" s="22"/>
      <c r="L7" s="22"/>
    </row>
    <row r="8" spans="2:13" ht="25.5" x14ac:dyDescent="0.25">
      <c r="B8" s="102" t="s">
        <v>3</v>
      </c>
      <c r="C8" s="102"/>
      <c r="D8" s="102"/>
      <c r="E8" s="102"/>
      <c r="F8" s="102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6">
        <v>1</v>
      </c>
      <c r="C9" s="116"/>
      <c r="D9" s="116"/>
      <c r="E9" s="116"/>
      <c r="F9" s="117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100" t="s">
        <v>8</v>
      </c>
      <c r="C10" s="101"/>
      <c r="D10" s="101"/>
      <c r="E10" s="101"/>
      <c r="F10" s="114"/>
      <c r="G10" s="85">
        <v>1701425.2</v>
      </c>
      <c r="H10" s="86">
        <v>2248458</v>
      </c>
      <c r="I10" s="86">
        <v>2175661</v>
      </c>
      <c r="J10" s="86">
        <v>2123968.71</v>
      </c>
      <c r="K10" s="86"/>
      <c r="L10" s="86"/>
    </row>
    <row r="11" spans="2:13" x14ac:dyDescent="0.25">
      <c r="B11" s="115" t="s">
        <v>7</v>
      </c>
      <c r="C11" s="114"/>
      <c r="D11" s="114"/>
      <c r="E11" s="114"/>
      <c r="F11" s="114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11" t="s">
        <v>0</v>
      </c>
      <c r="C12" s="112"/>
      <c r="D12" s="112"/>
      <c r="E12" s="112"/>
      <c r="F12" s="113"/>
      <c r="G12" s="87">
        <f>G10+G11</f>
        <v>1701425.2</v>
      </c>
      <c r="H12" s="87">
        <f t="shared" ref="H12:J12" si="0">H10+H11</f>
        <v>2248458</v>
      </c>
      <c r="I12" s="87">
        <f t="shared" si="0"/>
        <v>2175661</v>
      </c>
      <c r="J12" s="87">
        <f t="shared" si="0"/>
        <v>2123968.71</v>
      </c>
      <c r="K12" s="88">
        <f>J12/G12*100</f>
        <v>124.83468036091155</v>
      </c>
      <c r="L12" s="88">
        <f>J12/I12*100</f>
        <v>97.624065054252469</v>
      </c>
    </row>
    <row r="13" spans="2:13" x14ac:dyDescent="0.25">
      <c r="B13" s="120" t="s">
        <v>9</v>
      </c>
      <c r="C13" s="101"/>
      <c r="D13" s="101"/>
      <c r="E13" s="101"/>
      <c r="F13" s="101"/>
      <c r="G13" s="89">
        <v>1680931.41</v>
      </c>
      <c r="H13" s="86">
        <v>2231429</v>
      </c>
      <c r="I13" s="86">
        <v>2117369</v>
      </c>
      <c r="J13" s="86">
        <v>2063949.96</v>
      </c>
      <c r="K13" s="86"/>
      <c r="L13" s="86"/>
    </row>
    <row r="14" spans="2:13" x14ac:dyDescent="0.25">
      <c r="B14" s="115" t="s">
        <v>10</v>
      </c>
      <c r="C14" s="114"/>
      <c r="D14" s="114"/>
      <c r="E14" s="114"/>
      <c r="F14" s="114"/>
      <c r="G14" s="85">
        <v>10576.1</v>
      </c>
      <c r="H14" s="86">
        <v>17029</v>
      </c>
      <c r="I14" s="86">
        <v>58292</v>
      </c>
      <c r="J14" s="86">
        <v>58108.72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1691507.51</v>
      </c>
      <c r="H15" s="87">
        <f t="shared" ref="H15:J15" si="1">H13+H14</f>
        <v>2248458</v>
      </c>
      <c r="I15" s="87">
        <f t="shared" si="1"/>
        <v>2175661</v>
      </c>
      <c r="J15" s="87">
        <f t="shared" si="1"/>
        <v>2122058.6800000002</v>
      </c>
      <c r="K15" s="88">
        <f>J15/G15*100</f>
        <v>125.45369544353959</v>
      </c>
      <c r="L15" s="88">
        <f>J15/I15*100</f>
        <v>97.536274263315846</v>
      </c>
    </row>
    <row r="16" spans="2:13" x14ac:dyDescent="0.25">
      <c r="B16" s="119" t="s">
        <v>2</v>
      </c>
      <c r="C16" s="112"/>
      <c r="D16" s="112"/>
      <c r="E16" s="112"/>
      <c r="F16" s="112"/>
      <c r="G16" s="90">
        <f>G12-G15</f>
        <v>9917.6899999999441</v>
      </c>
      <c r="H16" s="90">
        <f t="shared" ref="H16:J16" si="2">H12-H15</f>
        <v>0</v>
      </c>
      <c r="I16" s="90">
        <f t="shared" si="2"/>
        <v>0</v>
      </c>
      <c r="J16" s="90">
        <f t="shared" si="2"/>
        <v>1910.0299999997951</v>
      </c>
      <c r="K16" s="88">
        <f>J16/G16*100</f>
        <v>19.258819342002077</v>
      </c>
      <c r="L16" s="8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9" t="s">
        <v>29</v>
      </c>
      <c r="C18" s="99"/>
      <c r="D18" s="99"/>
      <c r="E18" s="99"/>
      <c r="F18" s="99"/>
      <c r="G18" s="7"/>
      <c r="H18" s="7"/>
      <c r="I18" s="7"/>
      <c r="J18" s="7"/>
      <c r="K18" s="1"/>
      <c r="L18" s="1"/>
      <c r="M18" s="1"/>
    </row>
    <row r="19" spans="1:49" ht="25.5" x14ac:dyDescent="0.25">
      <c r="B19" s="102" t="s">
        <v>3</v>
      </c>
      <c r="C19" s="102"/>
      <c r="D19" s="102"/>
      <c r="E19" s="102"/>
      <c r="F19" s="102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3">
        <v>1</v>
      </c>
      <c r="C20" s="104"/>
      <c r="D20" s="104"/>
      <c r="E20" s="104"/>
      <c r="F20" s="104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0" t="s">
        <v>11</v>
      </c>
      <c r="C21" s="105"/>
      <c r="D21" s="105"/>
      <c r="E21" s="105"/>
      <c r="F21" s="105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0" t="s">
        <v>12</v>
      </c>
      <c r="C22" s="101"/>
      <c r="D22" s="101"/>
      <c r="E22" s="101"/>
      <c r="F22" s="101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6" t="s">
        <v>23</v>
      </c>
      <c r="C23" s="107"/>
      <c r="D23" s="107"/>
      <c r="E23" s="107"/>
      <c r="F23" s="108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0" t="s">
        <v>5</v>
      </c>
      <c r="C24" s="101"/>
      <c r="D24" s="101"/>
      <c r="E24" s="101"/>
      <c r="F24" s="101"/>
      <c r="G24" s="89">
        <v>10093.27</v>
      </c>
      <c r="H24" s="86">
        <v>22563</v>
      </c>
      <c r="I24" s="86">
        <v>22563</v>
      </c>
      <c r="J24" s="86">
        <v>20010.939999999999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0" t="s">
        <v>28</v>
      </c>
      <c r="C25" s="101"/>
      <c r="D25" s="101"/>
      <c r="E25" s="101"/>
      <c r="F25" s="101"/>
      <c r="G25" s="89">
        <v>20010.939999999999</v>
      </c>
      <c r="H25" s="86">
        <v>22563</v>
      </c>
      <c r="I25" s="86">
        <v>22563</v>
      </c>
      <c r="J25" s="86">
        <v>21920.97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6" t="s">
        <v>30</v>
      </c>
      <c r="C26" s="107"/>
      <c r="D26" s="107"/>
      <c r="E26" s="107"/>
      <c r="F26" s="108"/>
      <c r="G26" s="94">
        <f>G24+G25</f>
        <v>30104.21</v>
      </c>
      <c r="H26" s="94">
        <f t="shared" ref="H26:J26" si="4">H24+H25</f>
        <v>45126</v>
      </c>
      <c r="I26" s="94">
        <f t="shared" si="4"/>
        <v>45126</v>
      </c>
      <c r="J26" s="94">
        <f t="shared" si="4"/>
        <v>41931.910000000003</v>
      </c>
      <c r="K26" s="93">
        <f>J26/G26*100</f>
        <v>139.28918912005997</v>
      </c>
      <c r="L26" s="93">
        <f>J26/I26*100</f>
        <v>92.921841067233984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8" t="s">
        <v>31</v>
      </c>
      <c r="C27" s="118"/>
      <c r="D27" s="118"/>
      <c r="E27" s="118"/>
      <c r="F27" s="118"/>
      <c r="G27" s="94">
        <f>G16+G26</f>
        <v>40021.899999999943</v>
      </c>
      <c r="H27" s="94">
        <f t="shared" ref="H27:J27" si="5">H16+H26</f>
        <v>45126</v>
      </c>
      <c r="I27" s="94">
        <f t="shared" si="5"/>
        <v>45126</v>
      </c>
      <c r="J27" s="94">
        <f t="shared" si="5"/>
        <v>43841.939999999799</v>
      </c>
      <c r="K27" s="93">
        <f>J27/G27*100</f>
        <v>109.54487418138534</v>
      </c>
      <c r="L27" s="93">
        <f>J27/I27*100</f>
        <v>97.154500731285282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8" t="s">
        <v>39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49" ht="15" customHeight="1" x14ac:dyDescent="0.25">
      <c r="B31" s="98" t="s">
        <v>40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49" ht="15" customHeight="1" x14ac:dyDescent="0.25">
      <c r="B32" s="98" t="s">
        <v>27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ht="36.75" customHeight="1" x14ac:dyDescent="0.25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ht="15" customHeight="1" x14ac:dyDescent="0.25">
      <c r="B34" s="110" t="s">
        <v>41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pans="2:12" x14ac:dyDescent="0.25"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81"/>
  <sheetViews>
    <sheetView tabSelected="1" topLeftCell="A16" zoomScale="90" zoomScaleNormal="90" workbookViewId="0">
      <selection activeCell="G14" sqref="G14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9" t="s">
        <v>26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9" t="s">
        <v>15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1701425.2000000002</v>
      </c>
      <c r="H10" s="65">
        <f>H11</f>
        <v>2248458</v>
      </c>
      <c r="I10" s="65">
        <f>I11</f>
        <v>2175661</v>
      </c>
      <c r="J10" s="65">
        <f>J11</f>
        <v>2123968.71</v>
      </c>
      <c r="K10" s="69">
        <f t="shared" ref="K10:K22" si="0">(J10*100)/G10</f>
        <v>124.83468036091153</v>
      </c>
      <c r="L10" s="69">
        <f t="shared" ref="L10:L22" si="1">(J10*100)/I10</f>
        <v>97.624065054252483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>G12+G16+G20</f>
        <v>1701425.2000000002</v>
      </c>
      <c r="H11" s="65">
        <f>H12+H16+H20</f>
        <v>2248458</v>
      </c>
      <c r="I11" s="65">
        <f>I12+I16+I20</f>
        <v>2175661</v>
      </c>
      <c r="J11" s="65">
        <f>J12+J16+J20</f>
        <v>2123968.71</v>
      </c>
      <c r="K11" s="65">
        <f t="shared" si="0"/>
        <v>124.83468036091153</v>
      </c>
      <c r="L11" s="65">
        <f t="shared" si="1"/>
        <v>97.624065054252483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>G13</f>
        <v>34595.58</v>
      </c>
      <c r="H12" s="65">
        <f t="shared" ref="G12:J12" si="2">H13</f>
        <v>27208</v>
      </c>
      <c r="I12" s="65">
        <f t="shared" si="2"/>
        <v>30760</v>
      </c>
      <c r="J12" s="65">
        <f t="shared" si="2"/>
        <v>32151.06</v>
      </c>
      <c r="K12" s="65">
        <f t="shared" si="0"/>
        <v>92.934010645290527</v>
      </c>
      <c r="L12" s="65">
        <f t="shared" si="1"/>
        <v>104.52230169050715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>G15+G14</f>
        <v>34595.58</v>
      </c>
      <c r="H13" s="65">
        <f>H15</f>
        <v>27208</v>
      </c>
      <c r="I13" s="65">
        <f>I15</f>
        <v>30760</v>
      </c>
      <c r="J13" s="65">
        <f>J15</f>
        <v>32151.06</v>
      </c>
      <c r="K13" s="65">
        <f t="shared" si="0"/>
        <v>92.934010645290527</v>
      </c>
      <c r="L13" s="65">
        <f t="shared" si="1"/>
        <v>104.52230169050715</v>
      </c>
    </row>
    <row r="14" spans="2:12" x14ac:dyDescent="0.25">
      <c r="B14" s="65"/>
      <c r="C14" s="65"/>
      <c r="D14" s="65"/>
      <c r="E14" s="96">
        <v>6614</v>
      </c>
      <c r="F14" s="97" t="s">
        <v>199</v>
      </c>
      <c r="G14" s="97">
        <v>268.10000000000002</v>
      </c>
      <c r="H14" s="97">
        <v>0</v>
      </c>
      <c r="I14" s="97">
        <v>0</v>
      </c>
      <c r="J14" s="97">
        <v>0</v>
      </c>
      <c r="K14" s="65">
        <f t="shared" si="0"/>
        <v>0</v>
      </c>
      <c r="L14" s="65" t="e">
        <f t="shared" si="1"/>
        <v>#DIV/0!</v>
      </c>
    </row>
    <row r="15" spans="2:12" x14ac:dyDescent="0.25">
      <c r="B15" s="66"/>
      <c r="C15" s="66"/>
      <c r="D15" s="66"/>
      <c r="E15" s="66" t="s">
        <v>61</v>
      </c>
      <c r="F15" s="66" t="s">
        <v>62</v>
      </c>
      <c r="G15" s="66">
        <v>34327.480000000003</v>
      </c>
      <c r="H15" s="66">
        <v>27208</v>
      </c>
      <c r="I15" s="66">
        <v>30760</v>
      </c>
      <c r="J15" s="66">
        <v>32151.06</v>
      </c>
      <c r="K15" s="66">
        <f t="shared" si="0"/>
        <v>93.659831714999171</v>
      </c>
      <c r="L15" s="66">
        <f t="shared" si="1"/>
        <v>104.52230169050715</v>
      </c>
    </row>
    <row r="16" spans="2:12" x14ac:dyDescent="0.25">
      <c r="B16" s="65"/>
      <c r="C16" s="65" t="s">
        <v>63</v>
      </c>
      <c r="D16" s="65"/>
      <c r="E16" s="65"/>
      <c r="F16" s="65" t="s">
        <v>64</v>
      </c>
      <c r="G16" s="65">
        <f>G17</f>
        <v>1666829.62</v>
      </c>
      <c r="H16" s="65">
        <f>H17</f>
        <v>2221250</v>
      </c>
      <c r="I16" s="65">
        <f>I17</f>
        <v>2144801</v>
      </c>
      <c r="J16" s="65">
        <f>J17</f>
        <v>2091720.49</v>
      </c>
      <c r="K16" s="65">
        <f t="shared" si="0"/>
        <v>125.49095989786886</v>
      </c>
      <c r="L16" s="65">
        <f t="shared" si="1"/>
        <v>97.525154548137564</v>
      </c>
    </row>
    <row r="17" spans="2:12" x14ac:dyDescent="0.25">
      <c r="B17" s="65"/>
      <c r="C17" s="65"/>
      <c r="D17" s="65" t="s">
        <v>65</v>
      </c>
      <c r="E17" s="65"/>
      <c r="F17" s="65" t="s">
        <v>66</v>
      </c>
      <c r="G17" s="65">
        <f>G18+G19</f>
        <v>1666829.62</v>
      </c>
      <c r="H17" s="65">
        <f>H18+H19</f>
        <v>2221250</v>
      </c>
      <c r="I17" s="65">
        <f>I18+I19</f>
        <v>2144801</v>
      </c>
      <c r="J17" s="65">
        <f>J18+J19</f>
        <v>2091720.49</v>
      </c>
      <c r="K17" s="65">
        <f t="shared" si="0"/>
        <v>125.49095989786886</v>
      </c>
      <c r="L17" s="65">
        <f t="shared" si="1"/>
        <v>97.525154548137564</v>
      </c>
    </row>
    <row r="18" spans="2:12" x14ac:dyDescent="0.25">
      <c r="B18" s="66"/>
      <c r="C18" s="66"/>
      <c r="D18" s="66"/>
      <c r="E18" s="66" t="s">
        <v>67</v>
      </c>
      <c r="F18" s="66" t="s">
        <v>68</v>
      </c>
      <c r="G18" s="66">
        <v>1666829.62</v>
      </c>
      <c r="H18" s="66">
        <v>2205548</v>
      </c>
      <c r="I18" s="66">
        <v>2099679</v>
      </c>
      <c r="J18" s="66">
        <v>2046600.77</v>
      </c>
      <c r="K18" s="66">
        <f t="shared" si="0"/>
        <v>122.78404135870827</v>
      </c>
      <c r="L18" s="66">
        <f t="shared" si="1"/>
        <v>97.472078827287405</v>
      </c>
    </row>
    <row r="19" spans="2:12" x14ac:dyDescent="0.25">
      <c r="B19" s="66"/>
      <c r="C19" s="66"/>
      <c r="D19" s="66"/>
      <c r="E19" s="66" t="s">
        <v>69</v>
      </c>
      <c r="F19" s="66" t="s">
        <v>70</v>
      </c>
      <c r="G19" s="66">
        <v>0</v>
      </c>
      <c r="H19" s="66">
        <v>15702</v>
      </c>
      <c r="I19" s="66">
        <v>45122</v>
      </c>
      <c r="J19" s="66">
        <v>45119.72</v>
      </c>
      <c r="K19" s="66" t="e">
        <f t="shared" si="0"/>
        <v>#DIV/0!</v>
      </c>
      <c r="L19" s="66">
        <f t="shared" si="1"/>
        <v>99.994947032489691</v>
      </c>
    </row>
    <row r="20" spans="2:12" x14ac:dyDescent="0.25">
      <c r="B20" s="65"/>
      <c r="C20" s="65" t="s">
        <v>71</v>
      </c>
      <c r="D20" s="65"/>
      <c r="E20" s="65"/>
      <c r="F20" s="65" t="s">
        <v>72</v>
      </c>
      <c r="G20" s="65">
        <f t="shared" ref="G20:J21" si="3">G21</f>
        <v>0</v>
      </c>
      <c r="H20" s="65">
        <f t="shared" si="3"/>
        <v>0</v>
      </c>
      <c r="I20" s="65">
        <f t="shared" si="3"/>
        <v>100</v>
      </c>
      <c r="J20" s="65">
        <f t="shared" si="3"/>
        <v>97.16</v>
      </c>
      <c r="K20" s="65" t="e">
        <f t="shared" si="0"/>
        <v>#DIV/0!</v>
      </c>
      <c r="L20" s="65">
        <f t="shared" si="1"/>
        <v>97.16</v>
      </c>
    </row>
    <row r="21" spans="2:12" x14ac:dyDescent="0.25">
      <c r="B21" s="65"/>
      <c r="C21" s="65"/>
      <c r="D21" s="65" t="s">
        <v>73</v>
      </c>
      <c r="E21" s="65"/>
      <c r="F21" s="65" t="s">
        <v>74</v>
      </c>
      <c r="G21" s="65">
        <f t="shared" si="3"/>
        <v>0</v>
      </c>
      <c r="H21" s="65">
        <f t="shared" si="3"/>
        <v>0</v>
      </c>
      <c r="I21" s="65">
        <f t="shared" si="3"/>
        <v>100</v>
      </c>
      <c r="J21" s="65">
        <f t="shared" si="3"/>
        <v>97.16</v>
      </c>
      <c r="K21" s="65" t="e">
        <f t="shared" si="0"/>
        <v>#DIV/0!</v>
      </c>
      <c r="L21" s="65">
        <f t="shared" si="1"/>
        <v>97.16</v>
      </c>
    </row>
    <row r="22" spans="2:12" x14ac:dyDescent="0.25">
      <c r="B22" s="66"/>
      <c r="C22" s="66"/>
      <c r="D22" s="66"/>
      <c r="E22" s="66" t="s">
        <v>75</v>
      </c>
      <c r="F22" s="66" t="s">
        <v>76</v>
      </c>
      <c r="G22" s="66">
        <v>0</v>
      </c>
      <c r="H22" s="66">
        <v>0</v>
      </c>
      <c r="I22" s="66">
        <v>100</v>
      </c>
      <c r="J22" s="66">
        <v>97.16</v>
      </c>
      <c r="K22" s="66" t="e">
        <f t="shared" si="0"/>
        <v>#DIV/0!</v>
      </c>
      <c r="L22" s="66">
        <f t="shared" si="1"/>
        <v>97.16</v>
      </c>
    </row>
    <row r="23" spans="2:12" x14ac:dyDescent="0.25">
      <c r="F23" s="35"/>
    </row>
    <row r="24" spans="2:12" x14ac:dyDescent="0.25">
      <c r="F24" s="35"/>
    </row>
    <row r="25" spans="2:12" ht="36.75" customHeight="1" x14ac:dyDescent="0.25">
      <c r="B25" s="121" t="s">
        <v>3</v>
      </c>
      <c r="C25" s="122"/>
      <c r="D25" s="122"/>
      <c r="E25" s="122"/>
      <c r="F25" s="123"/>
      <c r="G25" s="28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x14ac:dyDescent="0.25">
      <c r="B26" s="124">
        <v>1</v>
      </c>
      <c r="C26" s="125"/>
      <c r="D26" s="125"/>
      <c r="E26" s="125"/>
      <c r="F26" s="126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x14ac:dyDescent="0.25">
      <c r="B27" s="65"/>
      <c r="C27" s="66"/>
      <c r="D27" s="67"/>
      <c r="E27" s="68"/>
      <c r="F27" s="8" t="s">
        <v>21</v>
      </c>
      <c r="G27" s="65">
        <f>G28+G67</f>
        <v>1691507.5100000005</v>
      </c>
      <c r="H27" s="65">
        <f>H28+H67</f>
        <v>2248458</v>
      </c>
      <c r="I27" s="65">
        <f>I28+I67</f>
        <v>2175661</v>
      </c>
      <c r="J27" s="65">
        <f>J28+J67</f>
        <v>2122058.6799999997</v>
      </c>
      <c r="K27" s="70">
        <f t="shared" ref="K27:K58" si="4">(J27*100)/G27</f>
        <v>125.45369544353954</v>
      </c>
      <c r="L27" s="70">
        <f t="shared" ref="L27:L58" si="5">(J27*100)/I27</f>
        <v>97.536274263315818</v>
      </c>
    </row>
    <row r="28" spans="2:12" x14ac:dyDescent="0.25">
      <c r="B28" s="65" t="s">
        <v>77</v>
      </c>
      <c r="C28" s="65"/>
      <c r="D28" s="65"/>
      <c r="E28" s="65"/>
      <c r="F28" s="65" t="s">
        <v>78</v>
      </c>
      <c r="G28" s="65">
        <f>G29+G39+G64</f>
        <v>1680931.4100000004</v>
      </c>
      <c r="H28" s="65">
        <f>H29+H39+H64</f>
        <v>2231429</v>
      </c>
      <c r="I28" s="65">
        <f>I29+I39+I64</f>
        <v>2117369</v>
      </c>
      <c r="J28" s="65">
        <f>J29+J39+J64</f>
        <v>2063949.9599999997</v>
      </c>
      <c r="K28" s="65">
        <f t="shared" si="4"/>
        <v>122.78609036165248</v>
      </c>
      <c r="L28" s="65">
        <f t="shared" si="5"/>
        <v>97.477102951823682</v>
      </c>
    </row>
    <row r="29" spans="2:12" x14ac:dyDescent="0.25">
      <c r="B29" s="65"/>
      <c r="C29" s="65" t="s">
        <v>79</v>
      </c>
      <c r="D29" s="65"/>
      <c r="E29" s="65"/>
      <c r="F29" s="65" t="s">
        <v>80</v>
      </c>
      <c r="G29" s="65">
        <f>G30+G34+G36</f>
        <v>1415867.0300000003</v>
      </c>
      <c r="H29" s="65">
        <f>H30+H34+H36</f>
        <v>1922156</v>
      </c>
      <c r="I29" s="65">
        <f>I30+I34+I36</f>
        <v>1791819</v>
      </c>
      <c r="J29" s="65">
        <f>J30+J34+J36</f>
        <v>1790895.7399999998</v>
      </c>
      <c r="K29" s="65">
        <f t="shared" si="4"/>
        <v>126.48756571441595</v>
      </c>
      <c r="L29" s="65">
        <f t="shared" si="5"/>
        <v>99.948473590245442</v>
      </c>
    </row>
    <row r="30" spans="2:12" x14ac:dyDescent="0.25">
      <c r="B30" s="65"/>
      <c r="C30" s="65"/>
      <c r="D30" s="65" t="s">
        <v>81</v>
      </c>
      <c r="E30" s="65"/>
      <c r="F30" s="65" t="s">
        <v>82</v>
      </c>
      <c r="G30" s="65">
        <f>G31+G32+G33</f>
        <v>1070298.2500000002</v>
      </c>
      <c r="H30" s="65">
        <f>H31+H32+H33</f>
        <v>1476676</v>
      </c>
      <c r="I30" s="65">
        <f>I31+I32+I33</f>
        <v>1357672</v>
      </c>
      <c r="J30" s="65">
        <f>J31+J32+J33</f>
        <v>1357414.45</v>
      </c>
      <c r="K30" s="65">
        <f t="shared" si="4"/>
        <v>126.82581233782263</v>
      </c>
      <c r="L30" s="65">
        <f t="shared" si="5"/>
        <v>99.981030027871242</v>
      </c>
    </row>
    <row r="31" spans="2:12" x14ac:dyDescent="0.25">
      <c r="B31" s="66"/>
      <c r="C31" s="66"/>
      <c r="D31" s="66"/>
      <c r="E31" s="66" t="s">
        <v>83</v>
      </c>
      <c r="F31" s="66" t="s">
        <v>84</v>
      </c>
      <c r="G31" s="66">
        <v>988993.41</v>
      </c>
      <c r="H31" s="66">
        <v>1401329</v>
      </c>
      <c r="I31" s="66">
        <v>1303725</v>
      </c>
      <c r="J31" s="66">
        <v>1303630.31</v>
      </c>
      <c r="K31" s="66">
        <f t="shared" si="4"/>
        <v>131.81385202556606</v>
      </c>
      <c r="L31" s="66">
        <f t="shared" si="5"/>
        <v>99.992736965234229</v>
      </c>
    </row>
    <row r="32" spans="2:12" x14ac:dyDescent="0.25">
      <c r="B32" s="66"/>
      <c r="C32" s="66"/>
      <c r="D32" s="66"/>
      <c r="E32" s="66" t="s">
        <v>85</v>
      </c>
      <c r="F32" s="66" t="s">
        <v>86</v>
      </c>
      <c r="G32" s="66">
        <v>80026.97</v>
      </c>
      <c r="H32" s="66">
        <v>73781</v>
      </c>
      <c r="I32" s="66">
        <v>53881</v>
      </c>
      <c r="J32" s="66">
        <v>53784.14</v>
      </c>
      <c r="K32" s="66">
        <f t="shared" si="4"/>
        <v>67.207517665606986</v>
      </c>
      <c r="L32" s="66">
        <f t="shared" si="5"/>
        <v>99.820233477478141</v>
      </c>
    </row>
    <row r="33" spans="2:12" x14ac:dyDescent="0.25">
      <c r="B33" s="66"/>
      <c r="C33" s="66"/>
      <c r="D33" s="66"/>
      <c r="E33" s="66" t="s">
        <v>87</v>
      </c>
      <c r="F33" s="66" t="s">
        <v>88</v>
      </c>
      <c r="G33" s="66">
        <v>1277.8699999999999</v>
      </c>
      <c r="H33" s="66">
        <v>1566</v>
      </c>
      <c r="I33" s="66">
        <v>66</v>
      </c>
      <c r="J33" s="66">
        <v>0</v>
      </c>
      <c r="K33" s="66">
        <f t="shared" si="4"/>
        <v>0</v>
      </c>
      <c r="L33" s="66">
        <f t="shared" si="5"/>
        <v>0</v>
      </c>
    </row>
    <row r="34" spans="2:12" x14ac:dyDescent="0.25">
      <c r="B34" s="65"/>
      <c r="C34" s="65"/>
      <c r="D34" s="65" t="s">
        <v>89</v>
      </c>
      <c r="E34" s="65"/>
      <c r="F34" s="65" t="s">
        <v>90</v>
      </c>
      <c r="G34" s="65">
        <f>G35</f>
        <v>49881.62</v>
      </c>
      <c r="H34" s="65">
        <f>H35</f>
        <v>50435</v>
      </c>
      <c r="I34" s="65">
        <f>I35</f>
        <v>64435</v>
      </c>
      <c r="J34" s="65">
        <f>J35</f>
        <v>64031.66</v>
      </c>
      <c r="K34" s="65">
        <f t="shared" si="4"/>
        <v>128.36724228282881</v>
      </c>
      <c r="L34" s="65">
        <f t="shared" si="5"/>
        <v>99.374035850081484</v>
      </c>
    </row>
    <row r="35" spans="2:12" x14ac:dyDescent="0.25">
      <c r="B35" s="66"/>
      <c r="C35" s="66"/>
      <c r="D35" s="66"/>
      <c r="E35" s="66" t="s">
        <v>91</v>
      </c>
      <c r="F35" s="66" t="s">
        <v>90</v>
      </c>
      <c r="G35" s="66">
        <v>49881.62</v>
      </c>
      <c r="H35" s="66">
        <v>50435</v>
      </c>
      <c r="I35" s="66">
        <v>64435</v>
      </c>
      <c r="J35" s="66">
        <v>64031.66</v>
      </c>
      <c r="K35" s="66">
        <f t="shared" si="4"/>
        <v>128.36724228282881</v>
      </c>
      <c r="L35" s="66">
        <f t="shared" si="5"/>
        <v>99.374035850081484</v>
      </c>
    </row>
    <row r="36" spans="2:12" x14ac:dyDescent="0.25">
      <c r="B36" s="65"/>
      <c r="C36" s="65"/>
      <c r="D36" s="65" t="s">
        <v>92</v>
      </c>
      <c r="E36" s="65"/>
      <c r="F36" s="65" t="s">
        <v>93</v>
      </c>
      <c r="G36" s="65">
        <f>G37+G38</f>
        <v>295687.15999999997</v>
      </c>
      <c r="H36" s="65">
        <f>H37+H38</f>
        <v>395045</v>
      </c>
      <c r="I36" s="65">
        <f>I37+I38</f>
        <v>369712</v>
      </c>
      <c r="J36" s="65">
        <f>J37+J38</f>
        <v>369449.63</v>
      </c>
      <c r="K36" s="65">
        <f t="shared" si="4"/>
        <v>124.94611872899723</v>
      </c>
      <c r="L36" s="65">
        <f t="shared" si="5"/>
        <v>99.929033950750849</v>
      </c>
    </row>
    <row r="37" spans="2:12" x14ac:dyDescent="0.25">
      <c r="B37" s="66"/>
      <c r="C37" s="66"/>
      <c r="D37" s="66"/>
      <c r="E37" s="66" t="s">
        <v>94</v>
      </c>
      <c r="F37" s="66" t="s">
        <v>95</v>
      </c>
      <c r="G37" s="66">
        <v>119087.95</v>
      </c>
      <c r="H37" s="66">
        <v>160307</v>
      </c>
      <c r="I37" s="66">
        <v>153307</v>
      </c>
      <c r="J37" s="66">
        <v>153084.63</v>
      </c>
      <c r="K37" s="66">
        <f t="shared" si="4"/>
        <v>128.54753986444473</v>
      </c>
      <c r="L37" s="66">
        <f t="shared" si="5"/>
        <v>99.854951176397691</v>
      </c>
    </row>
    <row r="38" spans="2:12" x14ac:dyDescent="0.25">
      <c r="B38" s="66"/>
      <c r="C38" s="66"/>
      <c r="D38" s="66"/>
      <c r="E38" s="66" t="s">
        <v>96</v>
      </c>
      <c r="F38" s="66" t="s">
        <v>97</v>
      </c>
      <c r="G38" s="66">
        <v>176599.21</v>
      </c>
      <c r="H38" s="66">
        <v>234738</v>
      </c>
      <c r="I38" s="66">
        <v>216405</v>
      </c>
      <c r="J38" s="66">
        <v>216365</v>
      </c>
      <c r="K38" s="66">
        <f t="shared" si="4"/>
        <v>122.51753561071989</v>
      </c>
      <c r="L38" s="66">
        <f t="shared" si="5"/>
        <v>99.981516138721375</v>
      </c>
    </row>
    <row r="39" spans="2:12" x14ac:dyDescent="0.25">
      <c r="B39" s="65"/>
      <c r="C39" s="65" t="s">
        <v>98</v>
      </c>
      <c r="D39" s="65"/>
      <c r="E39" s="65"/>
      <c r="F39" s="65" t="s">
        <v>99</v>
      </c>
      <c r="G39" s="65">
        <f>G40+G44+G51+G60</f>
        <v>264874.85000000003</v>
      </c>
      <c r="H39" s="65">
        <f>H40+H44+H51+H60</f>
        <v>308676</v>
      </c>
      <c r="I39" s="65">
        <f>I40+I44+I51+I60</f>
        <v>324595</v>
      </c>
      <c r="J39" s="65">
        <f>J40+J44+J51+J60</f>
        <v>272140.45</v>
      </c>
      <c r="K39" s="65">
        <f t="shared" si="4"/>
        <v>102.74303128439713</v>
      </c>
      <c r="L39" s="65">
        <f t="shared" si="5"/>
        <v>83.840000616152437</v>
      </c>
    </row>
    <row r="40" spans="2:12" x14ac:dyDescent="0.25">
      <c r="B40" s="65"/>
      <c r="C40" s="65"/>
      <c r="D40" s="65" t="s">
        <v>100</v>
      </c>
      <c r="E40" s="65"/>
      <c r="F40" s="65" t="s">
        <v>101</v>
      </c>
      <c r="G40" s="65">
        <f>G41+G42+G43</f>
        <v>54016.45</v>
      </c>
      <c r="H40" s="65">
        <f>H41+H42+H43</f>
        <v>47462</v>
      </c>
      <c r="I40" s="65">
        <f>I41+I42+I43</f>
        <v>73852</v>
      </c>
      <c r="J40" s="65">
        <f>J41+J42+J43</f>
        <v>73774.53</v>
      </c>
      <c r="K40" s="65">
        <f t="shared" si="4"/>
        <v>136.57789432663569</v>
      </c>
      <c r="L40" s="65">
        <f t="shared" si="5"/>
        <v>99.895101012836477</v>
      </c>
    </row>
    <row r="41" spans="2:12" x14ac:dyDescent="0.25">
      <c r="B41" s="66"/>
      <c r="C41" s="66"/>
      <c r="D41" s="66"/>
      <c r="E41" s="66" t="s">
        <v>102</v>
      </c>
      <c r="F41" s="66" t="s">
        <v>103</v>
      </c>
      <c r="G41" s="66">
        <v>1131.8599999999999</v>
      </c>
      <c r="H41" s="66">
        <v>730</v>
      </c>
      <c r="I41" s="66">
        <v>810</v>
      </c>
      <c r="J41" s="66">
        <v>2424.29</v>
      </c>
      <c r="K41" s="66">
        <f t="shared" si="4"/>
        <v>214.18638347498811</v>
      </c>
      <c r="L41" s="66">
        <f t="shared" si="5"/>
        <v>299.29506172839507</v>
      </c>
    </row>
    <row r="42" spans="2:12" x14ac:dyDescent="0.25">
      <c r="B42" s="66"/>
      <c r="C42" s="66"/>
      <c r="D42" s="66"/>
      <c r="E42" s="66" t="s">
        <v>104</v>
      </c>
      <c r="F42" s="66" t="s">
        <v>105</v>
      </c>
      <c r="G42" s="66">
        <v>52602.559999999998</v>
      </c>
      <c r="H42" s="66">
        <v>46453</v>
      </c>
      <c r="I42" s="66">
        <v>70963</v>
      </c>
      <c r="J42" s="66">
        <v>69361.240000000005</v>
      </c>
      <c r="K42" s="66">
        <f t="shared" si="4"/>
        <v>131.85905781011419</v>
      </c>
      <c r="L42" s="66">
        <f t="shared" si="5"/>
        <v>97.742823725039813</v>
      </c>
    </row>
    <row r="43" spans="2:12" x14ac:dyDescent="0.25">
      <c r="B43" s="66"/>
      <c r="C43" s="66"/>
      <c r="D43" s="66"/>
      <c r="E43" s="66" t="s">
        <v>106</v>
      </c>
      <c r="F43" s="66" t="s">
        <v>107</v>
      </c>
      <c r="G43" s="66">
        <v>282.02999999999997</v>
      </c>
      <c r="H43" s="66">
        <v>279</v>
      </c>
      <c r="I43" s="66">
        <v>2079</v>
      </c>
      <c r="J43" s="66">
        <v>1989</v>
      </c>
      <c r="K43" s="66">
        <f t="shared" si="4"/>
        <v>705.24412296564208</v>
      </c>
      <c r="L43" s="66">
        <f t="shared" si="5"/>
        <v>95.670995670995666</v>
      </c>
    </row>
    <row r="44" spans="2:12" x14ac:dyDescent="0.25">
      <c r="B44" s="65"/>
      <c r="C44" s="65"/>
      <c r="D44" s="65" t="s">
        <v>108</v>
      </c>
      <c r="E44" s="65"/>
      <c r="F44" s="65" t="s">
        <v>109</v>
      </c>
      <c r="G44" s="65">
        <f>G45+G46+G47+G48+G49+G50</f>
        <v>123912.32000000001</v>
      </c>
      <c r="H44" s="65">
        <f>H45+H46+H47+H48+H49+H50</f>
        <v>167712</v>
      </c>
      <c r="I44" s="65">
        <f>I45+I46+I47+I48+I49+I50</f>
        <v>153927</v>
      </c>
      <c r="J44" s="65">
        <f>J45+J46+J47+J48+J49+J50</f>
        <v>102938.8</v>
      </c>
      <c r="K44" s="65">
        <f t="shared" si="4"/>
        <v>83.073902578855751</v>
      </c>
      <c r="L44" s="65">
        <f t="shared" si="5"/>
        <v>66.875077146959271</v>
      </c>
    </row>
    <row r="45" spans="2:12" x14ac:dyDescent="0.25">
      <c r="B45" s="66"/>
      <c r="C45" s="66"/>
      <c r="D45" s="66"/>
      <c r="E45" s="66" t="s">
        <v>110</v>
      </c>
      <c r="F45" s="66" t="s">
        <v>111</v>
      </c>
      <c r="G45" s="66">
        <v>8591.48</v>
      </c>
      <c r="H45" s="66">
        <v>5946</v>
      </c>
      <c r="I45" s="66">
        <v>9106</v>
      </c>
      <c r="J45" s="66">
        <v>20749.03</v>
      </c>
      <c r="K45" s="66">
        <f t="shared" si="4"/>
        <v>241.50705117162585</v>
      </c>
      <c r="L45" s="66">
        <f t="shared" si="5"/>
        <v>227.86108060619372</v>
      </c>
    </row>
    <row r="46" spans="2:12" x14ac:dyDescent="0.25">
      <c r="B46" s="66"/>
      <c r="C46" s="66"/>
      <c r="D46" s="66"/>
      <c r="E46" s="66" t="s">
        <v>112</v>
      </c>
      <c r="F46" s="66" t="s">
        <v>113</v>
      </c>
      <c r="G46" s="66">
        <v>11817.82</v>
      </c>
      <c r="H46" s="66">
        <v>59636</v>
      </c>
      <c r="I46" s="66">
        <v>59636</v>
      </c>
      <c r="J46" s="66">
        <v>8821.18</v>
      </c>
      <c r="K46" s="66">
        <f t="shared" si="4"/>
        <v>74.643039071503878</v>
      </c>
      <c r="L46" s="66">
        <f t="shared" si="5"/>
        <v>14.791702998189013</v>
      </c>
    </row>
    <row r="47" spans="2:12" x14ac:dyDescent="0.25">
      <c r="B47" s="66"/>
      <c r="C47" s="66"/>
      <c r="D47" s="66"/>
      <c r="E47" s="66" t="s">
        <v>114</v>
      </c>
      <c r="F47" s="66" t="s">
        <v>115</v>
      </c>
      <c r="G47" s="66">
        <v>80608.5</v>
      </c>
      <c r="H47" s="66">
        <v>67689</v>
      </c>
      <c r="I47" s="66">
        <v>67689</v>
      </c>
      <c r="J47" s="66">
        <v>47541.760000000002</v>
      </c>
      <c r="K47" s="66">
        <f t="shared" si="4"/>
        <v>58.978594068863707</v>
      </c>
      <c r="L47" s="66">
        <f t="shared" si="5"/>
        <v>70.235577420260313</v>
      </c>
    </row>
    <row r="48" spans="2:12" x14ac:dyDescent="0.25">
      <c r="B48" s="66"/>
      <c r="C48" s="66"/>
      <c r="D48" s="66"/>
      <c r="E48" s="66" t="s">
        <v>116</v>
      </c>
      <c r="F48" s="66" t="s">
        <v>117</v>
      </c>
      <c r="G48" s="66">
        <v>16242.72</v>
      </c>
      <c r="H48" s="66">
        <v>31190</v>
      </c>
      <c r="I48" s="66">
        <v>12695</v>
      </c>
      <c r="J48" s="66">
        <v>16747.830000000002</v>
      </c>
      <c r="K48" s="66">
        <f t="shared" si="4"/>
        <v>103.10976240432639</v>
      </c>
      <c r="L48" s="66">
        <f t="shared" si="5"/>
        <v>131.92461599054747</v>
      </c>
    </row>
    <row r="49" spans="2:12" x14ac:dyDescent="0.25">
      <c r="B49" s="66"/>
      <c r="C49" s="66"/>
      <c r="D49" s="66"/>
      <c r="E49" s="66" t="s">
        <v>118</v>
      </c>
      <c r="F49" s="66" t="s">
        <v>119</v>
      </c>
      <c r="G49" s="66">
        <v>6426.5</v>
      </c>
      <c r="H49" s="66">
        <v>2986</v>
      </c>
      <c r="I49" s="66">
        <v>4536</v>
      </c>
      <c r="J49" s="66">
        <v>5628.53</v>
      </c>
      <c r="K49" s="66">
        <f t="shared" si="4"/>
        <v>87.583132342643736</v>
      </c>
      <c r="L49" s="66">
        <f t="shared" si="5"/>
        <v>124.08575837742504</v>
      </c>
    </row>
    <row r="50" spans="2:12" x14ac:dyDescent="0.25">
      <c r="B50" s="66"/>
      <c r="C50" s="66"/>
      <c r="D50" s="66"/>
      <c r="E50" s="66" t="s">
        <v>120</v>
      </c>
      <c r="F50" s="66" t="s">
        <v>121</v>
      </c>
      <c r="G50" s="66">
        <v>225.3</v>
      </c>
      <c r="H50" s="66">
        <v>265</v>
      </c>
      <c r="I50" s="66">
        <v>265</v>
      </c>
      <c r="J50" s="66">
        <v>3450.47</v>
      </c>
      <c r="K50" s="66">
        <f t="shared" si="4"/>
        <v>1531.5002219263204</v>
      </c>
      <c r="L50" s="66">
        <f t="shared" si="5"/>
        <v>1302.0641509433963</v>
      </c>
    </row>
    <row r="51" spans="2:12" x14ac:dyDescent="0.25">
      <c r="B51" s="65"/>
      <c r="C51" s="65"/>
      <c r="D51" s="65" t="s">
        <v>122</v>
      </c>
      <c r="E51" s="65"/>
      <c r="F51" s="65" t="s">
        <v>123</v>
      </c>
      <c r="G51" s="65">
        <f>G52+G53+G54+G55+G56+G57+G58+G59</f>
        <v>69997.94</v>
      </c>
      <c r="H51" s="65">
        <f>H52+H53+H54+H55+H56+H57+H58+H59</f>
        <v>73872</v>
      </c>
      <c r="I51" s="65">
        <f>I52+I53+I54+I55+I56+I57+I58+I59</f>
        <v>75322</v>
      </c>
      <c r="J51" s="65">
        <f>J52+J53+J54+J55+J56+J57+J58+J59</f>
        <v>74187.92</v>
      </c>
      <c r="K51" s="65">
        <f t="shared" si="4"/>
        <v>105.9858618696493</v>
      </c>
      <c r="L51" s="65">
        <f t="shared" si="5"/>
        <v>98.49435755821672</v>
      </c>
    </row>
    <row r="52" spans="2:12" x14ac:dyDescent="0.25">
      <c r="B52" s="66"/>
      <c r="C52" s="66"/>
      <c r="D52" s="66"/>
      <c r="E52" s="66" t="s">
        <v>124</v>
      </c>
      <c r="F52" s="66" t="s">
        <v>125</v>
      </c>
      <c r="G52" s="66">
        <v>3530.62</v>
      </c>
      <c r="H52" s="66">
        <v>3597</v>
      </c>
      <c r="I52" s="66">
        <v>3647</v>
      </c>
      <c r="J52" s="66">
        <v>3423.19</v>
      </c>
      <c r="K52" s="66">
        <f t="shared" si="4"/>
        <v>96.95719165472353</v>
      </c>
      <c r="L52" s="66">
        <f t="shared" si="5"/>
        <v>93.863175212503421</v>
      </c>
    </row>
    <row r="53" spans="2:12" x14ac:dyDescent="0.25">
      <c r="B53" s="66"/>
      <c r="C53" s="66"/>
      <c r="D53" s="66"/>
      <c r="E53" s="66" t="s">
        <v>126</v>
      </c>
      <c r="F53" s="66" t="s">
        <v>127</v>
      </c>
      <c r="G53" s="66">
        <v>15221.93</v>
      </c>
      <c r="H53" s="66">
        <v>17451</v>
      </c>
      <c r="I53" s="66">
        <v>17751</v>
      </c>
      <c r="J53" s="66">
        <v>11975.09</v>
      </c>
      <c r="K53" s="66">
        <f t="shared" si="4"/>
        <v>78.669984686567332</v>
      </c>
      <c r="L53" s="66">
        <f t="shared" si="5"/>
        <v>67.461495127035093</v>
      </c>
    </row>
    <row r="54" spans="2:12" x14ac:dyDescent="0.25">
      <c r="B54" s="66"/>
      <c r="C54" s="66"/>
      <c r="D54" s="66"/>
      <c r="E54" s="66" t="s">
        <v>128</v>
      </c>
      <c r="F54" s="66" t="s">
        <v>129</v>
      </c>
      <c r="G54" s="66">
        <v>1685.05</v>
      </c>
      <c r="H54" s="66">
        <v>1858</v>
      </c>
      <c r="I54" s="66">
        <v>1858</v>
      </c>
      <c r="J54" s="66">
        <v>1520.98</v>
      </c>
      <c r="K54" s="66">
        <f t="shared" si="4"/>
        <v>90.263196937776328</v>
      </c>
      <c r="L54" s="66">
        <f t="shared" si="5"/>
        <v>81.861141011840687</v>
      </c>
    </row>
    <row r="55" spans="2:12" x14ac:dyDescent="0.25">
      <c r="B55" s="66"/>
      <c r="C55" s="66"/>
      <c r="D55" s="66"/>
      <c r="E55" s="66" t="s">
        <v>130</v>
      </c>
      <c r="F55" s="66" t="s">
        <v>131</v>
      </c>
      <c r="G55" s="66">
        <v>25076.43</v>
      </c>
      <c r="H55" s="66">
        <v>21236</v>
      </c>
      <c r="I55" s="66">
        <v>21236</v>
      </c>
      <c r="J55" s="66">
        <v>36448.65</v>
      </c>
      <c r="K55" s="66">
        <f t="shared" si="4"/>
        <v>145.3502352607608</v>
      </c>
      <c r="L55" s="66">
        <f t="shared" si="5"/>
        <v>171.63613674891693</v>
      </c>
    </row>
    <row r="56" spans="2:12" x14ac:dyDescent="0.25">
      <c r="B56" s="66"/>
      <c r="C56" s="66"/>
      <c r="D56" s="66"/>
      <c r="E56" s="66" t="s">
        <v>132</v>
      </c>
      <c r="F56" s="66" t="s">
        <v>133</v>
      </c>
      <c r="G56" s="66">
        <v>1818.64</v>
      </c>
      <c r="H56" s="66">
        <v>1659</v>
      </c>
      <c r="I56" s="66">
        <v>1659</v>
      </c>
      <c r="J56" s="66">
        <v>1994.62</v>
      </c>
      <c r="K56" s="66">
        <f t="shared" si="4"/>
        <v>109.676461531694</v>
      </c>
      <c r="L56" s="66">
        <f t="shared" si="5"/>
        <v>120.23025919228451</v>
      </c>
    </row>
    <row r="57" spans="2:12" x14ac:dyDescent="0.25">
      <c r="B57" s="66"/>
      <c r="C57" s="66"/>
      <c r="D57" s="66"/>
      <c r="E57" s="66" t="s">
        <v>134</v>
      </c>
      <c r="F57" s="66" t="s">
        <v>135</v>
      </c>
      <c r="G57" s="66">
        <v>18065.439999999999</v>
      </c>
      <c r="H57" s="66">
        <v>26412</v>
      </c>
      <c r="I57" s="66">
        <v>26412</v>
      </c>
      <c r="J57" s="66">
        <v>16866.060000000001</v>
      </c>
      <c r="K57" s="66">
        <f t="shared" si="4"/>
        <v>93.360914541799161</v>
      </c>
      <c r="L57" s="66">
        <f t="shared" si="5"/>
        <v>63.857564743298504</v>
      </c>
    </row>
    <row r="58" spans="2:12" x14ac:dyDescent="0.25">
      <c r="B58" s="66"/>
      <c r="C58" s="66"/>
      <c r="D58" s="66"/>
      <c r="E58" s="66" t="s">
        <v>136</v>
      </c>
      <c r="F58" s="66" t="s">
        <v>137</v>
      </c>
      <c r="G58" s="66">
        <v>3296.69</v>
      </c>
      <c r="H58" s="66">
        <v>0</v>
      </c>
      <c r="I58" s="66">
        <v>1100</v>
      </c>
      <c r="J58" s="66">
        <v>1093.79</v>
      </c>
      <c r="K58" s="66">
        <f t="shared" si="4"/>
        <v>33.178430486336296</v>
      </c>
      <c r="L58" s="66">
        <f t="shared" si="5"/>
        <v>99.435454545454547</v>
      </c>
    </row>
    <row r="59" spans="2:12" x14ac:dyDescent="0.25">
      <c r="B59" s="66"/>
      <c r="C59" s="66"/>
      <c r="D59" s="66"/>
      <c r="E59" s="66" t="s">
        <v>138</v>
      </c>
      <c r="F59" s="66" t="s">
        <v>139</v>
      </c>
      <c r="G59" s="66">
        <v>1303.1400000000001</v>
      </c>
      <c r="H59" s="66">
        <v>1659</v>
      </c>
      <c r="I59" s="66">
        <v>1659</v>
      </c>
      <c r="J59" s="66">
        <v>865.54</v>
      </c>
      <c r="K59" s="66">
        <f t="shared" ref="K59:K80" si="6">(J59*100)/G59</f>
        <v>66.419571189588225</v>
      </c>
      <c r="L59" s="66">
        <f t="shared" ref="L59:L80" si="7">(J59*100)/I59</f>
        <v>52.172393007836043</v>
      </c>
    </row>
    <row r="60" spans="2:12" x14ac:dyDescent="0.25">
      <c r="B60" s="65"/>
      <c r="C60" s="65"/>
      <c r="D60" s="65" t="s">
        <v>140</v>
      </c>
      <c r="E60" s="65"/>
      <c r="F60" s="65" t="s">
        <v>141</v>
      </c>
      <c r="G60" s="65">
        <f>G61+G62+G63</f>
        <v>16948.14</v>
      </c>
      <c r="H60" s="65">
        <f>H61+H62+H63</f>
        <v>19630</v>
      </c>
      <c r="I60" s="65">
        <f>I61+I62+I63</f>
        <v>21494</v>
      </c>
      <c r="J60" s="65">
        <f>J61+J62+J63</f>
        <v>21239.200000000001</v>
      </c>
      <c r="K60" s="65">
        <f t="shared" si="6"/>
        <v>125.31876654311328</v>
      </c>
      <c r="L60" s="65">
        <f t="shared" si="7"/>
        <v>98.814552898483299</v>
      </c>
    </row>
    <row r="61" spans="2:12" x14ac:dyDescent="0.25">
      <c r="B61" s="66"/>
      <c r="C61" s="66"/>
      <c r="D61" s="66"/>
      <c r="E61" s="66" t="s">
        <v>142</v>
      </c>
      <c r="F61" s="66" t="s">
        <v>143</v>
      </c>
      <c r="G61" s="66">
        <v>14428.59</v>
      </c>
      <c r="H61" s="66">
        <v>17161</v>
      </c>
      <c r="I61" s="66">
        <v>17425</v>
      </c>
      <c r="J61" s="66">
        <v>16974.93</v>
      </c>
      <c r="K61" s="66">
        <f t="shared" si="6"/>
        <v>117.64787827500815</v>
      </c>
      <c r="L61" s="66">
        <f t="shared" si="7"/>
        <v>97.417101865136303</v>
      </c>
    </row>
    <row r="62" spans="2:12" x14ac:dyDescent="0.25">
      <c r="B62" s="66"/>
      <c r="C62" s="66"/>
      <c r="D62" s="66"/>
      <c r="E62" s="66" t="s">
        <v>144</v>
      </c>
      <c r="F62" s="66" t="s">
        <v>145</v>
      </c>
      <c r="G62" s="66">
        <v>1361.13</v>
      </c>
      <c r="H62" s="66">
        <v>1553</v>
      </c>
      <c r="I62" s="66">
        <v>1753</v>
      </c>
      <c r="J62" s="66">
        <v>1458</v>
      </c>
      <c r="K62" s="66">
        <f t="shared" si="6"/>
        <v>107.11688082695994</v>
      </c>
      <c r="L62" s="66">
        <f t="shared" si="7"/>
        <v>83.171705647461494</v>
      </c>
    </row>
    <row r="63" spans="2:12" x14ac:dyDescent="0.25">
      <c r="B63" s="66"/>
      <c r="C63" s="66"/>
      <c r="D63" s="66"/>
      <c r="E63" s="66" t="s">
        <v>146</v>
      </c>
      <c r="F63" s="66" t="s">
        <v>141</v>
      </c>
      <c r="G63" s="66">
        <v>1158.42</v>
      </c>
      <c r="H63" s="66">
        <v>916</v>
      </c>
      <c r="I63" s="66">
        <v>2316</v>
      </c>
      <c r="J63" s="66">
        <v>2806.27</v>
      </c>
      <c r="K63" s="66">
        <f t="shared" si="6"/>
        <v>242.24978850503271</v>
      </c>
      <c r="L63" s="66">
        <f t="shared" si="7"/>
        <v>121.1688255613126</v>
      </c>
    </row>
    <row r="64" spans="2:12" x14ac:dyDescent="0.25">
      <c r="B64" s="65"/>
      <c r="C64" s="65" t="s">
        <v>147</v>
      </c>
      <c r="D64" s="65"/>
      <c r="E64" s="65"/>
      <c r="F64" s="65" t="s">
        <v>148</v>
      </c>
      <c r="G64" s="65">
        <f t="shared" ref="G64:J65" si="8">G65</f>
        <v>189.53</v>
      </c>
      <c r="H64" s="65">
        <f t="shared" si="8"/>
        <v>597</v>
      </c>
      <c r="I64" s="65">
        <f t="shared" si="8"/>
        <v>955</v>
      </c>
      <c r="J64" s="65">
        <f t="shared" si="8"/>
        <v>913.77</v>
      </c>
      <c r="K64" s="65">
        <f t="shared" si="6"/>
        <v>482.12420197330238</v>
      </c>
      <c r="L64" s="65">
        <f t="shared" si="7"/>
        <v>95.682722513089004</v>
      </c>
    </row>
    <row r="65" spans="2:12" x14ac:dyDescent="0.25">
      <c r="B65" s="65"/>
      <c r="C65" s="65"/>
      <c r="D65" s="65" t="s">
        <v>149</v>
      </c>
      <c r="E65" s="65"/>
      <c r="F65" s="65" t="s">
        <v>150</v>
      </c>
      <c r="G65" s="65">
        <f t="shared" si="8"/>
        <v>189.53</v>
      </c>
      <c r="H65" s="65">
        <f t="shared" si="8"/>
        <v>597</v>
      </c>
      <c r="I65" s="65">
        <f t="shared" si="8"/>
        <v>955</v>
      </c>
      <c r="J65" s="65">
        <f t="shared" si="8"/>
        <v>913.77</v>
      </c>
      <c r="K65" s="65">
        <f t="shared" si="6"/>
        <v>482.12420197330238</v>
      </c>
      <c r="L65" s="65">
        <f t="shared" si="7"/>
        <v>95.682722513089004</v>
      </c>
    </row>
    <row r="66" spans="2:12" x14ac:dyDescent="0.25">
      <c r="B66" s="66"/>
      <c r="C66" s="66"/>
      <c r="D66" s="66"/>
      <c r="E66" s="66" t="s">
        <v>151</v>
      </c>
      <c r="F66" s="66" t="s">
        <v>152</v>
      </c>
      <c r="G66" s="66">
        <v>189.53</v>
      </c>
      <c r="H66" s="66">
        <v>597</v>
      </c>
      <c r="I66" s="66">
        <v>955</v>
      </c>
      <c r="J66" s="66">
        <v>913.77</v>
      </c>
      <c r="K66" s="66">
        <f t="shared" si="6"/>
        <v>482.12420197330238</v>
      </c>
      <c r="L66" s="66">
        <f t="shared" si="7"/>
        <v>95.682722513089004</v>
      </c>
    </row>
    <row r="67" spans="2:12" x14ac:dyDescent="0.25">
      <c r="B67" s="65" t="s">
        <v>153</v>
      </c>
      <c r="C67" s="65"/>
      <c r="D67" s="65"/>
      <c r="E67" s="65"/>
      <c r="F67" s="65" t="s">
        <v>154</v>
      </c>
      <c r="G67" s="65">
        <f>G68+G78</f>
        <v>10576.1</v>
      </c>
      <c r="H67" s="65">
        <f>H68+H78</f>
        <v>17029</v>
      </c>
      <c r="I67" s="65">
        <f>I68+I78</f>
        <v>58292</v>
      </c>
      <c r="J67" s="65">
        <f>J68+J78</f>
        <v>58108.72</v>
      </c>
      <c r="K67" s="65">
        <f t="shared" si="6"/>
        <v>549.43429052297154</v>
      </c>
      <c r="L67" s="65">
        <f t="shared" si="7"/>
        <v>99.685582927331367</v>
      </c>
    </row>
    <row r="68" spans="2:12" x14ac:dyDescent="0.25">
      <c r="B68" s="65"/>
      <c r="C68" s="65" t="s">
        <v>155</v>
      </c>
      <c r="D68" s="65"/>
      <c r="E68" s="65"/>
      <c r="F68" s="65" t="s">
        <v>156</v>
      </c>
      <c r="G68" s="65">
        <f>G69+G76</f>
        <v>7457.1100000000006</v>
      </c>
      <c r="H68" s="65">
        <f>H69+H76</f>
        <v>6327</v>
      </c>
      <c r="I68" s="65">
        <f>I69+I76</f>
        <v>47519</v>
      </c>
      <c r="J68" s="65">
        <f>J69+J76</f>
        <v>47341.3</v>
      </c>
      <c r="K68" s="65">
        <f t="shared" si="6"/>
        <v>634.84781637926756</v>
      </c>
      <c r="L68" s="65">
        <f t="shared" si="7"/>
        <v>99.626044319114456</v>
      </c>
    </row>
    <row r="69" spans="2:12" x14ac:dyDescent="0.25">
      <c r="B69" s="65"/>
      <c r="C69" s="65"/>
      <c r="D69" s="65" t="s">
        <v>157</v>
      </c>
      <c r="E69" s="65"/>
      <c r="F69" s="65" t="s">
        <v>158</v>
      </c>
      <c r="G69" s="65">
        <f>G70+G71+G72+G73+G74+G75</f>
        <v>7457.1100000000006</v>
      </c>
      <c r="H69" s="65">
        <f>H70+H71+H72+H73+H74+H75</f>
        <v>6327</v>
      </c>
      <c r="I69" s="65">
        <f>I70+I71+I72+I73+I74+I75</f>
        <v>20919</v>
      </c>
      <c r="J69" s="65">
        <f>J70+J71+J72+J73+J74+J75</f>
        <v>20741.3</v>
      </c>
      <c r="K69" s="65">
        <f t="shared" si="6"/>
        <v>278.14126384081766</v>
      </c>
      <c r="L69" s="65">
        <f t="shared" si="7"/>
        <v>99.150533008269988</v>
      </c>
    </row>
    <row r="70" spans="2:12" x14ac:dyDescent="0.25">
      <c r="B70" s="66"/>
      <c r="C70" s="66"/>
      <c r="D70" s="66"/>
      <c r="E70" s="66" t="s">
        <v>159</v>
      </c>
      <c r="F70" s="66" t="s">
        <v>160</v>
      </c>
      <c r="G70" s="66">
        <v>0</v>
      </c>
      <c r="H70" s="66">
        <v>0</v>
      </c>
      <c r="I70" s="66">
        <v>0</v>
      </c>
      <c r="J70" s="66">
        <v>3221.31</v>
      </c>
      <c r="K70" s="66" t="e">
        <f t="shared" si="6"/>
        <v>#DIV/0!</v>
      </c>
      <c r="L70" s="66" t="e">
        <f t="shared" si="7"/>
        <v>#DIV/0!</v>
      </c>
    </row>
    <row r="71" spans="2:12" x14ac:dyDescent="0.25">
      <c r="B71" s="66"/>
      <c r="C71" s="66"/>
      <c r="D71" s="66"/>
      <c r="E71" s="66" t="s">
        <v>161</v>
      </c>
      <c r="F71" s="66" t="s">
        <v>162</v>
      </c>
      <c r="G71" s="66">
        <v>4607.1400000000003</v>
      </c>
      <c r="H71" s="66">
        <v>0</v>
      </c>
      <c r="I71" s="66">
        <v>8300</v>
      </c>
      <c r="J71" s="66">
        <v>8210.6</v>
      </c>
      <c r="K71" s="66">
        <f t="shared" si="6"/>
        <v>178.21468416414521</v>
      </c>
      <c r="L71" s="66">
        <f t="shared" si="7"/>
        <v>98.922891566265065</v>
      </c>
    </row>
    <row r="72" spans="2:12" x14ac:dyDescent="0.25">
      <c r="B72" s="66"/>
      <c r="C72" s="66"/>
      <c r="D72" s="66"/>
      <c r="E72" s="66" t="s">
        <v>163</v>
      </c>
      <c r="F72" s="66" t="s">
        <v>164</v>
      </c>
      <c r="G72" s="66">
        <v>2849.97</v>
      </c>
      <c r="H72" s="66">
        <v>1327</v>
      </c>
      <c r="I72" s="66">
        <v>1100</v>
      </c>
      <c r="J72" s="66">
        <v>2689.36</v>
      </c>
      <c r="K72" s="66">
        <f t="shared" si="6"/>
        <v>94.364502082478069</v>
      </c>
      <c r="L72" s="66">
        <f t="shared" si="7"/>
        <v>244.48727272727274</v>
      </c>
    </row>
    <row r="73" spans="2:12" x14ac:dyDescent="0.25">
      <c r="B73" s="66"/>
      <c r="C73" s="66"/>
      <c r="D73" s="66"/>
      <c r="E73" s="66" t="s">
        <v>165</v>
      </c>
      <c r="F73" s="66" t="s">
        <v>166</v>
      </c>
      <c r="G73" s="66">
        <v>0</v>
      </c>
      <c r="H73" s="66">
        <v>0</v>
      </c>
      <c r="I73" s="66">
        <v>0</v>
      </c>
      <c r="J73" s="66">
        <v>3003.19</v>
      </c>
      <c r="K73" s="66" t="e">
        <f t="shared" si="6"/>
        <v>#DIV/0!</v>
      </c>
      <c r="L73" s="66" t="e">
        <f t="shared" si="7"/>
        <v>#DIV/0!</v>
      </c>
    </row>
    <row r="74" spans="2:12" x14ac:dyDescent="0.25">
      <c r="B74" s="66"/>
      <c r="C74" s="66"/>
      <c r="D74" s="66"/>
      <c r="E74" s="66" t="s">
        <v>167</v>
      </c>
      <c r="F74" s="66" t="s">
        <v>168</v>
      </c>
      <c r="G74" s="66">
        <v>0</v>
      </c>
      <c r="H74" s="66">
        <v>5000</v>
      </c>
      <c r="I74" s="66">
        <v>7819</v>
      </c>
      <c r="J74" s="66">
        <v>0</v>
      </c>
      <c r="K74" s="66" t="e">
        <f t="shared" si="6"/>
        <v>#DIV/0!</v>
      </c>
      <c r="L74" s="66">
        <f t="shared" si="7"/>
        <v>0</v>
      </c>
    </row>
    <row r="75" spans="2:12" x14ac:dyDescent="0.25">
      <c r="B75" s="66"/>
      <c r="C75" s="66"/>
      <c r="D75" s="66"/>
      <c r="E75" s="66" t="s">
        <v>169</v>
      </c>
      <c r="F75" s="66" t="s">
        <v>170</v>
      </c>
      <c r="G75" s="66">
        <v>0</v>
      </c>
      <c r="H75" s="66">
        <v>0</v>
      </c>
      <c r="I75" s="66">
        <v>3700</v>
      </c>
      <c r="J75" s="66">
        <v>3616.84</v>
      </c>
      <c r="K75" s="66" t="e">
        <f t="shared" si="6"/>
        <v>#DIV/0!</v>
      </c>
      <c r="L75" s="66">
        <f t="shared" si="7"/>
        <v>97.752432432432428</v>
      </c>
    </row>
    <row r="76" spans="2:12" x14ac:dyDescent="0.25">
      <c r="B76" s="65"/>
      <c r="C76" s="65"/>
      <c r="D76" s="65" t="s">
        <v>171</v>
      </c>
      <c r="E76" s="65"/>
      <c r="F76" s="65" t="s">
        <v>172</v>
      </c>
      <c r="G76" s="65">
        <f>G77</f>
        <v>0</v>
      </c>
      <c r="H76" s="65">
        <f>H77</f>
        <v>0</v>
      </c>
      <c r="I76" s="65">
        <f>I77</f>
        <v>26600</v>
      </c>
      <c r="J76" s="65">
        <f>J77</f>
        <v>26600</v>
      </c>
      <c r="K76" s="65" t="e">
        <f t="shared" si="6"/>
        <v>#DIV/0!</v>
      </c>
      <c r="L76" s="65">
        <f t="shared" si="7"/>
        <v>100</v>
      </c>
    </row>
    <row r="77" spans="2:12" x14ac:dyDescent="0.25">
      <c r="B77" s="66"/>
      <c r="C77" s="66"/>
      <c r="D77" s="66"/>
      <c r="E77" s="66" t="s">
        <v>173</v>
      </c>
      <c r="F77" s="66" t="s">
        <v>174</v>
      </c>
      <c r="G77" s="66">
        <v>0</v>
      </c>
      <c r="H77" s="66">
        <v>0</v>
      </c>
      <c r="I77" s="66">
        <v>26600</v>
      </c>
      <c r="J77" s="66">
        <v>26600</v>
      </c>
      <c r="K77" s="66" t="e">
        <f t="shared" si="6"/>
        <v>#DIV/0!</v>
      </c>
      <c r="L77" s="66">
        <f t="shared" si="7"/>
        <v>100</v>
      </c>
    </row>
    <row r="78" spans="2:12" x14ac:dyDescent="0.25">
      <c r="B78" s="65"/>
      <c r="C78" s="65" t="s">
        <v>175</v>
      </c>
      <c r="D78" s="65"/>
      <c r="E78" s="65"/>
      <c r="F78" s="65" t="s">
        <v>176</v>
      </c>
      <c r="G78" s="65">
        <f t="shared" ref="G78:J79" si="9">G79</f>
        <v>3118.99</v>
      </c>
      <c r="H78" s="65">
        <f t="shared" si="9"/>
        <v>10702</v>
      </c>
      <c r="I78" s="65">
        <f t="shared" si="9"/>
        <v>10773</v>
      </c>
      <c r="J78" s="65">
        <f t="shared" si="9"/>
        <v>10767.42</v>
      </c>
      <c r="K78" s="65">
        <f t="shared" si="6"/>
        <v>345.22136973828066</v>
      </c>
      <c r="L78" s="65">
        <f t="shared" si="7"/>
        <v>99.948203842940686</v>
      </c>
    </row>
    <row r="79" spans="2:12" x14ac:dyDescent="0.25">
      <c r="B79" s="65"/>
      <c r="C79" s="65"/>
      <c r="D79" s="65" t="s">
        <v>177</v>
      </c>
      <c r="E79" s="65"/>
      <c r="F79" s="65" t="s">
        <v>178</v>
      </c>
      <c r="G79" s="65">
        <f t="shared" si="9"/>
        <v>3118.99</v>
      </c>
      <c r="H79" s="65">
        <f t="shared" si="9"/>
        <v>10702</v>
      </c>
      <c r="I79" s="65">
        <f t="shared" si="9"/>
        <v>10773</v>
      </c>
      <c r="J79" s="65">
        <f t="shared" si="9"/>
        <v>10767.42</v>
      </c>
      <c r="K79" s="65">
        <f t="shared" si="6"/>
        <v>345.22136973828066</v>
      </c>
      <c r="L79" s="65">
        <f t="shared" si="7"/>
        <v>99.948203842940686</v>
      </c>
    </row>
    <row r="80" spans="2:12" x14ac:dyDescent="0.25">
      <c r="B80" s="66"/>
      <c r="C80" s="66"/>
      <c r="D80" s="66"/>
      <c r="E80" s="66" t="s">
        <v>179</v>
      </c>
      <c r="F80" s="66" t="s">
        <v>178</v>
      </c>
      <c r="G80" s="66">
        <v>3118.99</v>
      </c>
      <c r="H80" s="66">
        <v>10702</v>
      </c>
      <c r="I80" s="66">
        <v>10773</v>
      </c>
      <c r="J80" s="66">
        <v>10767.42</v>
      </c>
      <c r="K80" s="66">
        <f t="shared" si="6"/>
        <v>345.22136973828066</v>
      </c>
      <c r="L80" s="66">
        <f t="shared" si="7"/>
        <v>99.948203842940686</v>
      </c>
    </row>
    <row r="81" spans="2:12" x14ac:dyDescent="0.25">
      <c r="B81" s="65"/>
      <c r="C81" s="66"/>
      <c r="D81" s="67"/>
      <c r="E81" s="68"/>
      <c r="F81" s="8"/>
      <c r="G81" s="65"/>
      <c r="H81" s="65"/>
      <c r="I81" s="65"/>
      <c r="J81" s="65"/>
      <c r="K81" s="70"/>
      <c r="L81" s="70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15"/>
  <sheetViews>
    <sheetView workbookViewId="0">
      <selection activeCell="E30" sqref="E30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9" t="s">
        <v>16</v>
      </c>
      <c r="C2" s="109"/>
      <c r="D2" s="109"/>
      <c r="E2" s="109"/>
      <c r="F2" s="109"/>
      <c r="G2" s="109"/>
      <c r="H2" s="109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1701425.2000000002</v>
      </c>
      <c r="D6" s="71">
        <f>D7+D9</f>
        <v>2248458</v>
      </c>
      <c r="E6" s="71">
        <f>E7+E9</f>
        <v>2175661</v>
      </c>
      <c r="F6" s="71">
        <f>F7+F9</f>
        <v>2123968.71</v>
      </c>
      <c r="G6" s="72">
        <f t="shared" ref="G6:G15" si="0">(F6*100)/C6</f>
        <v>124.83468036091153</v>
      </c>
      <c r="H6" s="72">
        <f t="shared" ref="H6:H15" si="1">(F6*100)/E6</f>
        <v>97.624065054252483</v>
      </c>
    </row>
    <row r="7" spans="1:8" x14ac:dyDescent="0.25">
      <c r="A7"/>
      <c r="B7" s="8" t="s">
        <v>180</v>
      </c>
      <c r="C7" s="71">
        <f>C8</f>
        <v>1666829.62</v>
      </c>
      <c r="D7" s="71">
        <f>D8</f>
        <v>2221250</v>
      </c>
      <c r="E7" s="71">
        <f>E8</f>
        <v>2144801</v>
      </c>
      <c r="F7" s="71">
        <f>F8</f>
        <v>2091720.49</v>
      </c>
      <c r="G7" s="72">
        <f t="shared" si="0"/>
        <v>125.49095989786886</v>
      </c>
      <c r="H7" s="72">
        <f t="shared" si="1"/>
        <v>97.525154548137564</v>
      </c>
    </row>
    <row r="8" spans="1:8" x14ac:dyDescent="0.25">
      <c r="A8"/>
      <c r="B8" s="16" t="s">
        <v>181</v>
      </c>
      <c r="C8" s="66">
        <v>1666829.62</v>
      </c>
      <c r="D8" s="73">
        <v>2221250</v>
      </c>
      <c r="E8" s="73">
        <v>2144801</v>
      </c>
      <c r="F8" s="74">
        <v>2091720.49</v>
      </c>
      <c r="G8" s="70">
        <f t="shared" si="0"/>
        <v>125.49095989786886</v>
      </c>
      <c r="H8" s="70">
        <f t="shared" si="1"/>
        <v>97.525154548137564</v>
      </c>
    </row>
    <row r="9" spans="1:8" x14ac:dyDescent="0.25">
      <c r="A9"/>
      <c r="B9" s="8" t="s">
        <v>182</v>
      </c>
      <c r="C9" s="71">
        <f>C10</f>
        <v>34595.58</v>
      </c>
      <c r="D9" s="71">
        <f>D10</f>
        <v>27208</v>
      </c>
      <c r="E9" s="71">
        <f>E10</f>
        <v>30860</v>
      </c>
      <c r="F9" s="71">
        <f>F10</f>
        <v>32248.22</v>
      </c>
      <c r="G9" s="72">
        <f t="shared" si="0"/>
        <v>93.214855770592649</v>
      </c>
      <c r="H9" s="72">
        <f t="shared" si="1"/>
        <v>104.49844458846403</v>
      </c>
    </row>
    <row r="10" spans="1:8" x14ac:dyDescent="0.25">
      <c r="A10"/>
      <c r="B10" s="16" t="s">
        <v>183</v>
      </c>
      <c r="C10" s="66">
        <v>34595.58</v>
      </c>
      <c r="D10" s="73">
        <v>27208</v>
      </c>
      <c r="E10" s="73">
        <v>30860</v>
      </c>
      <c r="F10" s="74">
        <v>32248.22</v>
      </c>
      <c r="G10" s="70">
        <f t="shared" si="0"/>
        <v>93.214855770592649</v>
      </c>
      <c r="H10" s="70">
        <f t="shared" si="1"/>
        <v>104.49844458846403</v>
      </c>
    </row>
    <row r="11" spans="1:8" x14ac:dyDescent="0.25">
      <c r="B11" s="8" t="s">
        <v>33</v>
      </c>
      <c r="C11" s="75">
        <f>C12+C14</f>
        <v>1691507.51</v>
      </c>
      <c r="D11" s="75">
        <f>D12+D14</f>
        <v>2248458</v>
      </c>
      <c r="E11" s="75">
        <f>E12+E14</f>
        <v>2175661</v>
      </c>
      <c r="F11" s="75">
        <f>F12+F14</f>
        <v>2122058.6800000002</v>
      </c>
      <c r="G11" s="72">
        <f t="shared" si="0"/>
        <v>125.45369544353962</v>
      </c>
      <c r="H11" s="72">
        <f t="shared" si="1"/>
        <v>97.536274263315846</v>
      </c>
    </row>
    <row r="12" spans="1:8" x14ac:dyDescent="0.25">
      <c r="A12"/>
      <c r="B12" s="8" t="s">
        <v>180</v>
      </c>
      <c r="C12" s="75">
        <f>C13</f>
        <v>1666829.62</v>
      </c>
      <c r="D12" s="75">
        <f>D13</f>
        <v>2221250</v>
      </c>
      <c r="E12" s="75">
        <f>E13</f>
        <v>2144801</v>
      </c>
      <c r="F12" s="75">
        <f>F13</f>
        <v>2091720.49</v>
      </c>
      <c r="G12" s="72">
        <f t="shared" si="0"/>
        <v>125.49095989786886</v>
      </c>
      <c r="H12" s="72">
        <f t="shared" si="1"/>
        <v>97.525154548137564</v>
      </c>
    </row>
    <row r="13" spans="1:8" x14ac:dyDescent="0.25">
      <c r="A13"/>
      <c r="B13" s="16" t="s">
        <v>181</v>
      </c>
      <c r="C13" s="73">
        <v>1666829.62</v>
      </c>
      <c r="D13" s="73">
        <v>2221250</v>
      </c>
      <c r="E13" s="76">
        <v>2144801</v>
      </c>
      <c r="F13" s="74">
        <v>2091720.49</v>
      </c>
      <c r="G13" s="70">
        <f t="shared" si="0"/>
        <v>125.49095989786886</v>
      </c>
      <c r="H13" s="70">
        <f t="shared" si="1"/>
        <v>97.525154548137564</v>
      </c>
    </row>
    <row r="14" spans="1:8" x14ac:dyDescent="0.25">
      <c r="A14"/>
      <c r="B14" s="8" t="s">
        <v>182</v>
      </c>
      <c r="C14" s="75">
        <f>C15</f>
        <v>24677.89</v>
      </c>
      <c r="D14" s="75">
        <f>D15</f>
        <v>27208</v>
      </c>
      <c r="E14" s="75">
        <f>E15</f>
        <v>30860</v>
      </c>
      <c r="F14" s="75">
        <f>F15</f>
        <v>30338.19</v>
      </c>
      <c r="G14" s="72">
        <f t="shared" si="0"/>
        <v>122.93672595185407</v>
      </c>
      <c r="H14" s="72">
        <f t="shared" si="1"/>
        <v>98.309105638366816</v>
      </c>
    </row>
    <row r="15" spans="1:8" x14ac:dyDescent="0.25">
      <c r="A15"/>
      <c r="B15" s="16" t="s">
        <v>183</v>
      </c>
      <c r="C15" s="73">
        <v>24677.89</v>
      </c>
      <c r="D15" s="73">
        <v>27208</v>
      </c>
      <c r="E15" s="76">
        <v>30860</v>
      </c>
      <c r="F15" s="74">
        <v>30338.19</v>
      </c>
      <c r="G15" s="70">
        <f t="shared" si="0"/>
        <v>122.93672595185407</v>
      </c>
      <c r="H15" s="70">
        <f t="shared" si="1"/>
        <v>98.309105638366816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D13" sqref="D13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17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1691507.51</v>
      </c>
      <c r="D6" s="75">
        <f t="shared" si="0"/>
        <v>2248458</v>
      </c>
      <c r="E6" s="75">
        <f t="shared" si="0"/>
        <v>2175661</v>
      </c>
      <c r="F6" s="75">
        <f t="shared" si="0"/>
        <v>2122058.6800000002</v>
      </c>
      <c r="G6" s="70">
        <f>(F6*100)/C6</f>
        <v>125.45369544353962</v>
      </c>
      <c r="H6" s="70">
        <f>(F6*100)/E6</f>
        <v>97.536274263315846</v>
      </c>
    </row>
    <row r="7" spans="2:8" x14ac:dyDescent="0.25">
      <c r="B7" s="8" t="s">
        <v>184</v>
      </c>
      <c r="C7" s="75">
        <f t="shared" si="0"/>
        <v>1691507.51</v>
      </c>
      <c r="D7" s="75">
        <f t="shared" si="0"/>
        <v>2248458</v>
      </c>
      <c r="E7" s="75">
        <f t="shared" si="0"/>
        <v>2175661</v>
      </c>
      <c r="F7" s="75">
        <f t="shared" si="0"/>
        <v>2122058.6800000002</v>
      </c>
      <c r="G7" s="70">
        <f>(F7*100)/C7</f>
        <v>125.45369544353962</v>
      </c>
      <c r="H7" s="70">
        <f>(F7*100)/E7</f>
        <v>97.536274263315846</v>
      </c>
    </row>
    <row r="8" spans="2:8" x14ac:dyDescent="0.25">
      <c r="B8" s="11" t="s">
        <v>185</v>
      </c>
      <c r="C8" s="73">
        <v>1691507.51</v>
      </c>
      <c r="D8" s="73">
        <v>2248458</v>
      </c>
      <c r="E8" s="73">
        <v>2175661</v>
      </c>
      <c r="F8" s="74">
        <v>2122058.6800000002</v>
      </c>
      <c r="G8" s="70">
        <f>(F8*100)/C8</f>
        <v>125.45369544353962</v>
      </c>
      <c r="H8" s="70">
        <f>(F8*100)/E8</f>
        <v>97.536274263315846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9" t="s">
        <v>4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9" t="s">
        <v>25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</row>
    <row r="5" spans="2:12" ht="15.75" customHeight="1" x14ac:dyDescent="0.25">
      <c r="B5" s="109" t="s">
        <v>18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9" t="s">
        <v>19</v>
      </c>
      <c r="C2" s="109"/>
      <c r="D2" s="109"/>
      <c r="E2" s="109"/>
      <c r="F2" s="109"/>
      <c r="G2" s="109"/>
      <c r="H2" s="109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7960"/>
  <sheetViews>
    <sheetView zoomScaleNormal="100" workbookViewId="0">
      <selection activeCell="E89" sqref="E89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186</v>
      </c>
      <c r="C1" s="39"/>
    </row>
    <row r="2" spans="1:6" ht="15" customHeight="1" x14ac:dyDescent="0.2">
      <c r="A2" s="41" t="s">
        <v>35</v>
      </c>
      <c r="B2" s="42" t="s">
        <v>187</v>
      </c>
      <c r="C2" s="39"/>
    </row>
    <row r="3" spans="1:6" s="39" customFormat="1" ht="43.5" customHeight="1" x14ac:dyDescent="0.2">
      <c r="A3" s="43" t="s">
        <v>36</v>
      </c>
      <c r="B3" s="37" t="s">
        <v>198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188</v>
      </c>
      <c r="B7" s="46"/>
      <c r="C7" s="77">
        <f>C11</f>
        <v>2221250</v>
      </c>
      <c r="D7" s="77">
        <f>D11</f>
        <v>2144801</v>
      </c>
      <c r="E7" s="77">
        <f>E11</f>
        <v>2091720.4899999998</v>
      </c>
      <c r="F7" s="77">
        <f>(E7*100)/D7</f>
        <v>97.525154548137564</v>
      </c>
    </row>
    <row r="8" spans="1:6" x14ac:dyDescent="0.2">
      <c r="A8" s="47" t="s">
        <v>79</v>
      </c>
      <c r="B8" s="46"/>
      <c r="C8" s="77">
        <f>C68</f>
        <v>27208</v>
      </c>
      <c r="D8" s="77">
        <f>D68</f>
        <v>30860</v>
      </c>
      <c r="E8" s="77">
        <f>E68</f>
        <v>30338.190000000002</v>
      </c>
      <c r="F8" s="77">
        <f>(E8*100)/D8</f>
        <v>98.309105638366816</v>
      </c>
    </row>
    <row r="9" spans="1:6" s="57" customFormat="1" x14ac:dyDescent="0.2"/>
    <row r="10" spans="1:6" ht="38.25" x14ac:dyDescent="0.2">
      <c r="A10" s="47" t="s">
        <v>189</v>
      </c>
      <c r="B10" s="47" t="s">
        <v>190</v>
      </c>
      <c r="C10" s="47" t="s">
        <v>47</v>
      </c>
      <c r="D10" s="47" t="s">
        <v>191</v>
      </c>
      <c r="E10" s="47" t="s">
        <v>192</v>
      </c>
      <c r="F10" s="47" t="s">
        <v>193</v>
      </c>
    </row>
    <row r="11" spans="1:6" x14ac:dyDescent="0.2">
      <c r="A11" s="48" t="s">
        <v>188</v>
      </c>
      <c r="B11" s="48" t="s">
        <v>194</v>
      </c>
      <c r="C11" s="78">
        <f>C12+C50</f>
        <v>2221250</v>
      </c>
      <c r="D11" s="78">
        <f>D12+D50</f>
        <v>2144801</v>
      </c>
      <c r="E11" s="78">
        <f>E12+E50</f>
        <v>2091720.4899999998</v>
      </c>
      <c r="F11" s="79">
        <f>(E11*100)/D11</f>
        <v>97.525154548137564</v>
      </c>
    </row>
    <row r="12" spans="1:6" x14ac:dyDescent="0.2">
      <c r="A12" s="49" t="s">
        <v>77</v>
      </c>
      <c r="B12" s="50" t="s">
        <v>78</v>
      </c>
      <c r="C12" s="80">
        <f>C13+C23+C47</f>
        <v>2205548</v>
      </c>
      <c r="D12" s="80">
        <f>D13+D23+D47</f>
        <v>2099679</v>
      </c>
      <c r="E12" s="80">
        <f>E13+E23+E47</f>
        <v>2046600.7699999998</v>
      </c>
      <c r="F12" s="81">
        <f>(E12*100)/D12</f>
        <v>97.472078827287405</v>
      </c>
    </row>
    <row r="13" spans="1:6" x14ac:dyDescent="0.2">
      <c r="A13" s="51" t="s">
        <v>79</v>
      </c>
      <c r="B13" s="52" t="s">
        <v>80</v>
      </c>
      <c r="C13" s="82">
        <f>C14+C18+C20</f>
        <v>1922156</v>
      </c>
      <c r="D13" s="82">
        <f>D14+D18+D20</f>
        <v>1791819</v>
      </c>
      <c r="E13" s="82">
        <f>E14+E18+E20</f>
        <v>1790895.7399999998</v>
      </c>
      <c r="F13" s="81">
        <f>(E13*100)/D13</f>
        <v>99.948473590245442</v>
      </c>
    </row>
    <row r="14" spans="1:6" x14ac:dyDescent="0.2">
      <c r="A14" s="53" t="s">
        <v>81</v>
      </c>
      <c r="B14" s="54" t="s">
        <v>82</v>
      </c>
      <c r="C14" s="83">
        <f>C15+C16+C17</f>
        <v>1476676</v>
      </c>
      <c r="D14" s="83">
        <f>D15+D16+D17</f>
        <v>1357672</v>
      </c>
      <c r="E14" s="83">
        <f>E15+E16+E17</f>
        <v>1357414.45</v>
      </c>
      <c r="F14" s="83">
        <f>(E14*100)/D14</f>
        <v>99.981030027871242</v>
      </c>
    </row>
    <row r="15" spans="1:6" x14ac:dyDescent="0.2">
      <c r="A15" s="55" t="s">
        <v>83</v>
      </c>
      <c r="B15" s="56" t="s">
        <v>84</v>
      </c>
      <c r="C15" s="84">
        <v>1401329</v>
      </c>
      <c r="D15" s="84">
        <v>1303725</v>
      </c>
      <c r="E15" s="84">
        <v>1303630.31</v>
      </c>
      <c r="F15" s="84"/>
    </row>
    <row r="16" spans="1:6" x14ac:dyDescent="0.2">
      <c r="A16" s="55" t="s">
        <v>85</v>
      </c>
      <c r="B16" s="56" t="s">
        <v>86</v>
      </c>
      <c r="C16" s="84">
        <v>73781</v>
      </c>
      <c r="D16" s="84">
        <v>53881</v>
      </c>
      <c r="E16" s="84">
        <v>53784.14</v>
      </c>
      <c r="F16" s="84"/>
    </row>
    <row r="17" spans="1:6" x14ac:dyDescent="0.2">
      <c r="A17" s="55" t="s">
        <v>87</v>
      </c>
      <c r="B17" s="56" t="s">
        <v>88</v>
      </c>
      <c r="C17" s="84">
        <v>1566</v>
      </c>
      <c r="D17" s="84">
        <v>66</v>
      </c>
      <c r="E17" s="84">
        <v>0</v>
      </c>
      <c r="F17" s="84"/>
    </row>
    <row r="18" spans="1:6" x14ac:dyDescent="0.2">
      <c r="A18" s="53" t="s">
        <v>89</v>
      </c>
      <c r="B18" s="54" t="s">
        <v>90</v>
      </c>
      <c r="C18" s="83">
        <f>C19</f>
        <v>50435</v>
      </c>
      <c r="D18" s="83">
        <f>D19</f>
        <v>64435</v>
      </c>
      <c r="E18" s="83">
        <f>E19</f>
        <v>64031.66</v>
      </c>
      <c r="F18" s="83">
        <f>(E18*100)/D18</f>
        <v>99.374035850081484</v>
      </c>
    </row>
    <row r="19" spans="1:6" x14ac:dyDescent="0.2">
      <c r="A19" s="55" t="s">
        <v>91</v>
      </c>
      <c r="B19" s="56" t="s">
        <v>90</v>
      </c>
      <c r="C19" s="84">
        <v>50435</v>
      </c>
      <c r="D19" s="84">
        <v>64435</v>
      </c>
      <c r="E19" s="84">
        <v>64031.66</v>
      </c>
      <c r="F19" s="84"/>
    </row>
    <row r="20" spans="1:6" x14ac:dyDescent="0.2">
      <c r="A20" s="53" t="s">
        <v>92</v>
      </c>
      <c r="B20" s="54" t="s">
        <v>93</v>
      </c>
      <c r="C20" s="83">
        <f>C21+C22</f>
        <v>395045</v>
      </c>
      <c r="D20" s="83">
        <f>D21+D22</f>
        <v>369712</v>
      </c>
      <c r="E20" s="83">
        <f>E21+E22</f>
        <v>369449.63</v>
      </c>
      <c r="F20" s="83">
        <f>(E20*100)/D20</f>
        <v>99.929033950750849</v>
      </c>
    </row>
    <row r="21" spans="1:6" x14ac:dyDescent="0.2">
      <c r="A21" s="55" t="s">
        <v>94</v>
      </c>
      <c r="B21" s="56" t="s">
        <v>95</v>
      </c>
      <c r="C21" s="84">
        <v>160307</v>
      </c>
      <c r="D21" s="84">
        <v>153307</v>
      </c>
      <c r="E21" s="84">
        <v>153084.63</v>
      </c>
      <c r="F21" s="84"/>
    </row>
    <row r="22" spans="1:6" x14ac:dyDescent="0.2">
      <c r="A22" s="55" t="s">
        <v>96</v>
      </c>
      <c r="B22" s="56" t="s">
        <v>97</v>
      </c>
      <c r="C22" s="84">
        <v>234738</v>
      </c>
      <c r="D22" s="84">
        <v>216405</v>
      </c>
      <c r="E22" s="84">
        <v>216365</v>
      </c>
      <c r="F22" s="84"/>
    </row>
    <row r="23" spans="1:6" x14ac:dyDescent="0.2">
      <c r="A23" s="51" t="s">
        <v>98</v>
      </c>
      <c r="B23" s="52" t="s">
        <v>99</v>
      </c>
      <c r="C23" s="82">
        <f>C24+C28+C35+C43</f>
        <v>282795</v>
      </c>
      <c r="D23" s="82">
        <f>D24+D28+D35+D43</f>
        <v>307405</v>
      </c>
      <c r="E23" s="82">
        <f>E24+E28+E35+E43</f>
        <v>255250.58000000002</v>
      </c>
      <c r="F23" s="81">
        <f>(E23*100)/D23</f>
        <v>83.033971470860919</v>
      </c>
    </row>
    <row r="24" spans="1:6" x14ac:dyDescent="0.2">
      <c r="A24" s="53" t="s">
        <v>100</v>
      </c>
      <c r="B24" s="54" t="s">
        <v>101</v>
      </c>
      <c r="C24" s="83">
        <f>C25+C26+C27</f>
        <v>47462</v>
      </c>
      <c r="D24" s="83">
        <f>D25+D26+D27</f>
        <v>72072</v>
      </c>
      <c r="E24" s="83">
        <f>E25+E26+E27</f>
        <v>72062.710000000006</v>
      </c>
      <c r="F24" s="83">
        <f>(E24*100)/D24</f>
        <v>99.987110112110116</v>
      </c>
    </row>
    <row r="25" spans="1:6" x14ac:dyDescent="0.2">
      <c r="A25" s="55" t="s">
        <v>102</v>
      </c>
      <c r="B25" s="56" t="s">
        <v>103</v>
      </c>
      <c r="C25" s="84">
        <v>730</v>
      </c>
      <c r="D25" s="84">
        <v>730</v>
      </c>
      <c r="E25" s="84">
        <v>2362.4699999999998</v>
      </c>
      <c r="F25" s="84"/>
    </row>
    <row r="26" spans="1:6" ht="25.5" x14ac:dyDescent="0.2">
      <c r="A26" s="55" t="s">
        <v>104</v>
      </c>
      <c r="B26" s="56" t="s">
        <v>105</v>
      </c>
      <c r="C26" s="84">
        <v>46453</v>
      </c>
      <c r="D26" s="84">
        <v>70963</v>
      </c>
      <c r="E26" s="84">
        <v>69361.240000000005</v>
      </c>
      <c r="F26" s="84"/>
    </row>
    <row r="27" spans="1:6" x14ac:dyDescent="0.2">
      <c r="A27" s="55" t="s">
        <v>106</v>
      </c>
      <c r="B27" s="56" t="s">
        <v>107</v>
      </c>
      <c r="C27" s="84">
        <v>279</v>
      </c>
      <c r="D27" s="84">
        <v>379</v>
      </c>
      <c r="E27" s="84">
        <v>339</v>
      </c>
      <c r="F27" s="84"/>
    </row>
    <row r="28" spans="1:6" x14ac:dyDescent="0.2">
      <c r="A28" s="53" t="s">
        <v>108</v>
      </c>
      <c r="B28" s="54" t="s">
        <v>109</v>
      </c>
      <c r="C28" s="83">
        <f>C29+C30+C31+C32+C33+C34</f>
        <v>148467</v>
      </c>
      <c r="D28" s="83">
        <f>D29+D30+D31+D32+D33+D34</f>
        <v>148467</v>
      </c>
      <c r="E28" s="83">
        <f>E29+E30+E31+E32+E33+E34</f>
        <v>97561.62</v>
      </c>
      <c r="F28" s="83">
        <f>(E28*100)/D28</f>
        <v>65.712663420153973</v>
      </c>
    </row>
    <row r="29" spans="1:6" x14ac:dyDescent="0.2">
      <c r="A29" s="55" t="s">
        <v>110</v>
      </c>
      <c r="B29" s="56" t="s">
        <v>111</v>
      </c>
      <c r="C29" s="84">
        <v>5946</v>
      </c>
      <c r="D29" s="84">
        <v>5946</v>
      </c>
      <c r="E29" s="84">
        <v>17594.84</v>
      </c>
      <c r="F29" s="84"/>
    </row>
    <row r="30" spans="1:6" x14ac:dyDescent="0.2">
      <c r="A30" s="55" t="s">
        <v>112</v>
      </c>
      <c r="B30" s="56" t="s">
        <v>113</v>
      </c>
      <c r="C30" s="84">
        <v>59636</v>
      </c>
      <c r="D30" s="84">
        <v>59636</v>
      </c>
      <c r="E30" s="84">
        <v>8821.18</v>
      </c>
      <c r="F30" s="84"/>
    </row>
    <row r="31" spans="1:6" x14ac:dyDescent="0.2">
      <c r="A31" s="55" t="s">
        <v>114</v>
      </c>
      <c r="B31" s="56" t="s">
        <v>115</v>
      </c>
      <c r="C31" s="84">
        <v>67689</v>
      </c>
      <c r="D31" s="84">
        <v>67689</v>
      </c>
      <c r="E31" s="84">
        <v>47541.760000000002</v>
      </c>
      <c r="F31" s="84"/>
    </row>
    <row r="32" spans="1:6" x14ac:dyDescent="0.2">
      <c r="A32" s="55" t="s">
        <v>116</v>
      </c>
      <c r="B32" s="56" t="s">
        <v>117</v>
      </c>
      <c r="C32" s="84">
        <v>11945</v>
      </c>
      <c r="D32" s="84">
        <v>11945</v>
      </c>
      <c r="E32" s="84">
        <v>16041.64</v>
      </c>
      <c r="F32" s="84"/>
    </row>
    <row r="33" spans="1:6" x14ac:dyDescent="0.2">
      <c r="A33" s="55" t="s">
        <v>118</v>
      </c>
      <c r="B33" s="56" t="s">
        <v>119</v>
      </c>
      <c r="C33" s="84">
        <v>2986</v>
      </c>
      <c r="D33" s="84">
        <v>2986</v>
      </c>
      <c r="E33" s="84">
        <v>4111.7299999999996</v>
      </c>
      <c r="F33" s="84"/>
    </row>
    <row r="34" spans="1:6" x14ac:dyDescent="0.2">
      <c r="A34" s="55" t="s">
        <v>120</v>
      </c>
      <c r="B34" s="56" t="s">
        <v>121</v>
      </c>
      <c r="C34" s="84">
        <v>265</v>
      </c>
      <c r="D34" s="84">
        <v>265</v>
      </c>
      <c r="E34" s="84">
        <v>3450.47</v>
      </c>
      <c r="F34" s="84"/>
    </row>
    <row r="35" spans="1:6" x14ac:dyDescent="0.2">
      <c r="A35" s="53" t="s">
        <v>122</v>
      </c>
      <c r="B35" s="54" t="s">
        <v>123</v>
      </c>
      <c r="C35" s="83">
        <f>C36+C37+C38+C39+C40+C41+C42</f>
        <v>73872</v>
      </c>
      <c r="D35" s="83">
        <f>D36+D37+D38+D39+D40+D41+D42</f>
        <v>73872</v>
      </c>
      <c r="E35" s="83">
        <f>E36+E37+E38+E39+E40+E41+E42</f>
        <v>72800.149999999994</v>
      </c>
      <c r="F35" s="83">
        <f>(E35*100)/D35</f>
        <v>98.549044292830843</v>
      </c>
    </row>
    <row r="36" spans="1:6" x14ac:dyDescent="0.2">
      <c r="A36" s="55" t="s">
        <v>124</v>
      </c>
      <c r="B36" s="56" t="s">
        <v>125</v>
      </c>
      <c r="C36" s="84">
        <v>3597</v>
      </c>
      <c r="D36" s="84">
        <v>3597</v>
      </c>
      <c r="E36" s="84">
        <v>3388.29</v>
      </c>
      <c r="F36" s="84"/>
    </row>
    <row r="37" spans="1:6" x14ac:dyDescent="0.2">
      <c r="A37" s="55" t="s">
        <v>126</v>
      </c>
      <c r="B37" s="56" t="s">
        <v>127</v>
      </c>
      <c r="C37" s="84">
        <v>17451</v>
      </c>
      <c r="D37" s="84">
        <v>17451</v>
      </c>
      <c r="E37" s="84">
        <v>11716.01</v>
      </c>
      <c r="F37" s="84"/>
    </row>
    <row r="38" spans="1:6" x14ac:dyDescent="0.2">
      <c r="A38" s="55" t="s">
        <v>128</v>
      </c>
      <c r="B38" s="56" t="s">
        <v>129</v>
      </c>
      <c r="C38" s="84">
        <v>1858</v>
      </c>
      <c r="D38" s="84">
        <v>1858</v>
      </c>
      <c r="E38" s="84">
        <v>1520.98</v>
      </c>
      <c r="F38" s="84"/>
    </row>
    <row r="39" spans="1:6" x14ac:dyDescent="0.2">
      <c r="A39" s="55" t="s">
        <v>130</v>
      </c>
      <c r="B39" s="56" t="s">
        <v>131</v>
      </c>
      <c r="C39" s="84">
        <v>21236</v>
      </c>
      <c r="D39" s="84">
        <v>21236</v>
      </c>
      <c r="E39" s="84">
        <v>36448.65</v>
      </c>
      <c r="F39" s="84"/>
    </row>
    <row r="40" spans="1:6" x14ac:dyDescent="0.2">
      <c r="A40" s="55" t="s">
        <v>132</v>
      </c>
      <c r="B40" s="56" t="s">
        <v>133</v>
      </c>
      <c r="C40" s="84">
        <v>1659</v>
      </c>
      <c r="D40" s="84">
        <v>1659</v>
      </c>
      <c r="E40" s="84">
        <v>1994.62</v>
      </c>
      <c r="F40" s="84"/>
    </row>
    <row r="41" spans="1:6" x14ac:dyDescent="0.2">
      <c r="A41" s="55" t="s">
        <v>134</v>
      </c>
      <c r="B41" s="56" t="s">
        <v>135</v>
      </c>
      <c r="C41" s="84">
        <v>26412</v>
      </c>
      <c r="D41" s="84">
        <v>26412</v>
      </c>
      <c r="E41" s="84">
        <v>16866.060000000001</v>
      </c>
      <c r="F41" s="84"/>
    </row>
    <row r="42" spans="1:6" x14ac:dyDescent="0.2">
      <c r="A42" s="55" t="s">
        <v>138</v>
      </c>
      <c r="B42" s="56" t="s">
        <v>139</v>
      </c>
      <c r="C42" s="84">
        <v>1659</v>
      </c>
      <c r="D42" s="84">
        <v>1659</v>
      </c>
      <c r="E42" s="84">
        <v>865.54</v>
      </c>
      <c r="F42" s="84"/>
    </row>
    <row r="43" spans="1:6" x14ac:dyDescent="0.2">
      <c r="A43" s="53" t="s">
        <v>140</v>
      </c>
      <c r="B43" s="54" t="s">
        <v>141</v>
      </c>
      <c r="C43" s="83">
        <f>C44+C45+C46</f>
        <v>12994</v>
      </c>
      <c r="D43" s="83">
        <f>D44+D45+D46</f>
        <v>12994</v>
      </c>
      <c r="E43" s="83">
        <f>E44+E45+E46</f>
        <v>12826.1</v>
      </c>
      <c r="F43" s="83">
        <f>(E43*100)/D43</f>
        <v>98.707865168539328</v>
      </c>
    </row>
    <row r="44" spans="1:6" x14ac:dyDescent="0.2">
      <c r="A44" s="55" t="s">
        <v>142</v>
      </c>
      <c r="B44" s="56" t="s">
        <v>143</v>
      </c>
      <c r="C44" s="84">
        <v>10525</v>
      </c>
      <c r="D44" s="84">
        <v>10525</v>
      </c>
      <c r="E44" s="84">
        <v>10078.26</v>
      </c>
      <c r="F44" s="84"/>
    </row>
    <row r="45" spans="1:6" x14ac:dyDescent="0.2">
      <c r="A45" s="55" t="s">
        <v>144</v>
      </c>
      <c r="B45" s="56" t="s">
        <v>145</v>
      </c>
      <c r="C45" s="84">
        <v>1553</v>
      </c>
      <c r="D45" s="84">
        <v>1553</v>
      </c>
      <c r="E45" s="84">
        <v>1313.14</v>
      </c>
      <c r="F45" s="84"/>
    </row>
    <row r="46" spans="1:6" x14ac:dyDescent="0.2">
      <c r="A46" s="55" t="s">
        <v>146</v>
      </c>
      <c r="B46" s="56" t="s">
        <v>141</v>
      </c>
      <c r="C46" s="84">
        <v>916</v>
      </c>
      <c r="D46" s="84">
        <v>916</v>
      </c>
      <c r="E46" s="84">
        <v>1434.7</v>
      </c>
      <c r="F46" s="84"/>
    </row>
    <row r="47" spans="1:6" x14ac:dyDescent="0.2">
      <c r="A47" s="51" t="s">
        <v>147</v>
      </c>
      <c r="B47" s="52" t="s">
        <v>148</v>
      </c>
      <c r="C47" s="82">
        <f t="shared" ref="C47:E48" si="0">C48</f>
        <v>597</v>
      </c>
      <c r="D47" s="82">
        <f t="shared" si="0"/>
        <v>455</v>
      </c>
      <c r="E47" s="82">
        <f t="shared" si="0"/>
        <v>454.45</v>
      </c>
      <c r="F47" s="81">
        <f>(E47*100)/D47</f>
        <v>99.879120879120876</v>
      </c>
    </row>
    <row r="48" spans="1:6" x14ac:dyDescent="0.2">
      <c r="A48" s="53" t="s">
        <v>149</v>
      </c>
      <c r="B48" s="54" t="s">
        <v>150</v>
      </c>
      <c r="C48" s="83">
        <f t="shared" si="0"/>
        <v>597</v>
      </c>
      <c r="D48" s="83">
        <f t="shared" si="0"/>
        <v>455</v>
      </c>
      <c r="E48" s="83">
        <f t="shared" si="0"/>
        <v>454.45</v>
      </c>
      <c r="F48" s="83">
        <f>(E48*100)/D48</f>
        <v>99.879120879120876</v>
      </c>
    </row>
    <row r="49" spans="1:6" x14ac:dyDescent="0.2">
      <c r="A49" s="55" t="s">
        <v>151</v>
      </c>
      <c r="B49" s="56" t="s">
        <v>152</v>
      </c>
      <c r="C49" s="84">
        <v>597</v>
      </c>
      <c r="D49" s="84">
        <v>455</v>
      </c>
      <c r="E49" s="84">
        <v>454.45</v>
      </c>
      <c r="F49" s="84"/>
    </row>
    <row r="50" spans="1:6" x14ac:dyDescent="0.2">
      <c r="A50" s="49" t="s">
        <v>153</v>
      </c>
      <c r="B50" s="50" t="s">
        <v>154</v>
      </c>
      <c r="C50" s="80">
        <f>C51+C59</f>
        <v>15702</v>
      </c>
      <c r="D50" s="80">
        <f>D51+D59</f>
        <v>45122</v>
      </c>
      <c r="E50" s="80">
        <f>E51+E59</f>
        <v>45119.72</v>
      </c>
      <c r="F50" s="81">
        <f>(E50*100)/D50</f>
        <v>99.994947032489691</v>
      </c>
    </row>
    <row r="51" spans="1:6" x14ac:dyDescent="0.2">
      <c r="A51" s="51" t="s">
        <v>155</v>
      </c>
      <c r="B51" s="52" t="s">
        <v>156</v>
      </c>
      <c r="C51" s="82">
        <f>C52+C57</f>
        <v>5000</v>
      </c>
      <c r="D51" s="82">
        <f>D52+D57</f>
        <v>34419</v>
      </c>
      <c r="E51" s="82">
        <f>E52+E57</f>
        <v>34418.660000000003</v>
      </c>
      <c r="F51" s="81">
        <f>(E51*100)/D51</f>
        <v>99.999012173508817</v>
      </c>
    </row>
    <row r="52" spans="1:6" x14ac:dyDescent="0.2">
      <c r="A52" s="53" t="s">
        <v>157</v>
      </c>
      <c r="B52" s="54" t="s">
        <v>158</v>
      </c>
      <c r="C52" s="83">
        <f>C53+C54+C55+C56</f>
        <v>5000</v>
      </c>
      <c r="D52" s="83">
        <f>D53+D54+D55+D56</f>
        <v>7819</v>
      </c>
      <c r="E52" s="83">
        <f>E53+E54+E55+E56</f>
        <v>7818.66</v>
      </c>
      <c r="F52" s="83">
        <f>(E52*100)/D52</f>
        <v>99.995651617853952</v>
      </c>
    </row>
    <row r="53" spans="1:6" x14ac:dyDescent="0.2">
      <c r="A53" s="55" t="s">
        <v>159</v>
      </c>
      <c r="B53" s="56" t="s">
        <v>160</v>
      </c>
      <c r="C53" s="84">
        <v>0</v>
      </c>
      <c r="D53" s="84">
        <v>0</v>
      </c>
      <c r="E53" s="84">
        <v>3221.31</v>
      </c>
      <c r="F53" s="84"/>
    </row>
    <row r="54" spans="1:6" x14ac:dyDescent="0.2">
      <c r="A54" s="55" t="s">
        <v>163</v>
      </c>
      <c r="B54" s="56" t="s">
        <v>164</v>
      </c>
      <c r="C54" s="84">
        <v>0</v>
      </c>
      <c r="D54" s="84">
        <v>0</v>
      </c>
      <c r="E54" s="84">
        <v>1594.16</v>
      </c>
      <c r="F54" s="84"/>
    </row>
    <row r="55" spans="1:6" x14ac:dyDescent="0.2">
      <c r="A55" s="55" t="s">
        <v>165</v>
      </c>
      <c r="B55" s="56" t="s">
        <v>166</v>
      </c>
      <c r="C55" s="84">
        <v>0</v>
      </c>
      <c r="D55" s="84">
        <v>0</v>
      </c>
      <c r="E55" s="84">
        <v>3003.19</v>
      </c>
      <c r="F55" s="84"/>
    </row>
    <row r="56" spans="1:6" x14ac:dyDescent="0.2">
      <c r="A56" s="55" t="s">
        <v>167</v>
      </c>
      <c r="B56" s="56" t="s">
        <v>168</v>
      </c>
      <c r="C56" s="84">
        <v>5000</v>
      </c>
      <c r="D56" s="84">
        <v>7819</v>
      </c>
      <c r="E56" s="84">
        <v>0</v>
      </c>
      <c r="F56" s="84"/>
    </row>
    <row r="57" spans="1:6" x14ac:dyDescent="0.2">
      <c r="A57" s="53" t="s">
        <v>171</v>
      </c>
      <c r="B57" s="54" t="s">
        <v>172</v>
      </c>
      <c r="C57" s="83">
        <f>C58</f>
        <v>0</v>
      </c>
      <c r="D57" s="83">
        <f>D58</f>
        <v>26600</v>
      </c>
      <c r="E57" s="83">
        <f>E58</f>
        <v>26600</v>
      </c>
      <c r="F57" s="83">
        <f>(E57*100)/D57</f>
        <v>100</v>
      </c>
    </row>
    <row r="58" spans="1:6" x14ac:dyDescent="0.2">
      <c r="A58" s="55" t="s">
        <v>173</v>
      </c>
      <c r="B58" s="56" t="s">
        <v>174</v>
      </c>
      <c r="C58" s="84">
        <v>0</v>
      </c>
      <c r="D58" s="84">
        <v>26600</v>
      </c>
      <c r="E58" s="84">
        <v>26600</v>
      </c>
      <c r="F58" s="84"/>
    </row>
    <row r="59" spans="1:6" x14ac:dyDescent="0.2">
      <c r="A59" s="51" t="s">
        <v>175</v>
      </c>
      <c r="B59" s="52" t="s">
        <v>176</v>
      </c>
      <c r="C59" s="82">
        <f t="shared" ref="C59:E60" si="1">C60</f>
        <v>10702</v>
      </c>
      <c r="D59" s="82">
        <f t="shared" si="1"/>
        <v>10703</v>
      </c>
      <c r="E59" s="82">
        <f t="shared" si="1"/>
        <v>10701.06</v>
      </c>
      <c r="F59" s="81">
        <f>(E59*100)/D59</f>
        <v>99.981874240867043</v>
      </c>
    </row>
    <row r="60" spans="1:6" ht="25.5" x14ac:dyDescent="0.2">
      <c r="A60" s="53" t="s">
        <v>177</v>
      </c>
      <c r="B60" s="54" t="s">
        <v>178</v>
      </c>
      <c r="C60" s="83">
        <f t="shared" si="1"/>
        <v>10702</v>
      </c>
      <c r="D60" s="83">
        <f t="shared" si="1"/>
        <v>10703</v>
      </c>
      <c r="E60" s="83">
        <f t="shared" si="1"/>
        <v>10701.06</v>
      </c>
      <c r="F60" s="83">
        <f>(E60*100)/D60</f>
        <v>99.981874240867043</v>
      </c>
    </row>
    <row r="61" spans="1:6" x14ac:dyDescent="0.2">
      <c r="A61" s="55" t="s">
        <v>179</v>
      </c>
      <c r="B61" s="56" t="s">
        <v>178</v>
      </c>
      <c r="C61" s="84">
        <v>10702</v>
      </c>
      <c r="D61" s="84">
        <v>10703</v>
      </c>
      <c r="E61" s="84">
        <v>10701.06</v>
      </c>
      <c r="F61" s="84"/>
    </row>
    <row r="62" spans="1:6" x14ac:dyDescent="0.2">
      <c r="A62" s="49" t="s">
        <v>55</v>
      </c>
      <c r="B62" s="50" t="s">
        <v>56</v>
      </c>
      <c r="C62" s="80">
        <f t="shared" ref="C62:E63" si="2">C63</f>
        <v>2221250</v>
      </c>
      <c r="D62" s="80">
        <f t="shared" si="2"/>
        <v>2144801</v>
      </c>
      <c r="E62" s="80">
        <f t="shared" si="2"/>
        <v>2091720.49</v>
      </c>
      <c r="F62" s="81">
        <f>(E62*100)/D62</f>
        <v>97.525154548137564</v>
      </c>
    </row>
    <row r="63" spans="1:6" x14ac:dyDescent="0.2">
      <c r="A63" s="51" t="s">
        <v>63</v>
      </c>
      <c r="B63" s="52" t="s">
        <v>64</v>
      </c>
      <c r="C63" s="82">
        <f t="shared" si="2"/>
        <v>2221250</v>
      </c>
      <c r="D63" s="82">
        <f t="shared" si="2"/>
        <v>2144801</v>
      </c>
      <c r="E63" s="82">
        <f t="shared" si="2"/>
        <v>2091720.49</v>
      </c>
      <c r="F63" s="81">
        <f>(E63*100)/D63</f>
        <v>97.525154548137564</v>
      </c>
    </row>
    <row r="64" spans="1:6" ht="26.25" thickBot="1" x14ac:dyDescent="0.25">
      <c r="A64" s="53" t="s">
        <v>65</v>
      </c>
      <c r="B64" s="54" t="s">
        <v>66</v>
      </c>
      <c r="C64" s="83">
        <f>C65+C66</f>
        <v>2221250</v>
      </c>
      <c r="D64" s="83">
        <f>D65+D66</f>
        <v>2144801</v>
      </c>
      <c r="E64" s="83">
        <f>E65+E66</f>
        <v>2091720.49</v>
      </c>
      <c r="F64" s="83">
        <f>(E64*100)/D64</f>
        <v>97.525154548137564</v>
      </c>
    </row>
    <row r="65" spans="1:6" ht="13.5" thickTop="1" x14ac:dyDescent="0.2">
      <c r="A65" s="55" t="s">
        <v>67</v>
      </c>
      <c r="B65" s="56" t="s">
        <v>68</v>
      </c>
      <c r="C65" s="84">
        <v>2205548</v>
      </c>
      <c r="D65" s="84">
        <v>2099679</v>
      </c>
      <c r="E65" s="84">
        <v>2046600.77</v>
      </c>
      <c r="F65" s="84"/>
    </row>
    <row r="66" spans="1:6" ht="25.5" x14ac:dyDescent="0.2">
      <c r="A66" s="55" t="s">
        <v>69</v>
      </c>
      <c r="B66" s="56" t="s">
        <v>70</v>
      </c>
      <c r="C66" s="84">
        <v>15702</v>
      </c>
      <c r="D66" s="84">
        <v>45122</v>
      </c>
      <c r="E66" s="84">
        <v>45119.72</v>
      </c>
      <c r="F66" s="84"/>
    </row>
    <row r="67" spans="1:6" ht="38.25" x14ac:dyDescent="0.2">
      <c r="A67" s="47" t="s">
        <v>195</v>
      </c>
      <c r="B67" s="47" t="s">
        <v>196</v>
      </c>
      <c r="C67" s="47" t="s">
        <v>47</v>
      </c>
      <c r="D67" s="47" t="s">
        <v>191</v>
      </c>
      <c r="E67" s="47" t="s">
        <v>192</v>
      </c>
      <c r="F67" s="47" t="s">
        <v>193</v>
      </c>
    </row>
    <row r="68" spans="1:6" x14ac:dyDescent="0.2">
      <c r="A68" s="48" t="s">
        <v>79</v>
      </c>
      <c r="B68" s="48" t="s">
        <v>197</v>
      </c>
      <c r="C68" s="78">
        <f>C69+C89</f>
        <v>27208</v>
      </c>
      <c r="D68" s="78">
        <f>D69+D89</f>
        <v>30860</v>
      </c>
      <c r="E68" s="78">
        <f>E69+E89</f>
        <v>30338.190000000002</v>
      </c>
      <c r="F68" s="79">
        <f>(E68*100)/D68</f>
        <v>98.309105638366816</v>
      </c>
    </row>
    <row r="69" spans="1:6" x14ac:dyDescent="0.2">
      <c r="A69" s="49" t="s">
        <v>77</v>
      </c>
      <c r="B69" s="50" t="s">
        <v>78</v>
      </c>
      <c r="C69" s="80">
        <f>C70+C86</f>
        <v>25881</v>
      </c>
      <c r="D69" s="80">
        <f>D70+D86</f>
        <v>17690</v>
      </c>
      <c r="E69" s="80">
        <f>E70+E86</f>
        <v>17349.190000000002</v>
      </c>
      <c r="F69" s="81">
        <f>(E69*100)/D69</f>
        <v>98.073431317128339</v>
      </c>
    </row>
    <row r="70" spans="1:6" x14ac:dyDescent="0.2">
      <c r="A70" s="51" t="s">
        <v>98</v>
      </c>
      <c r="B70" s="52" t="s">
        <v>99</v>
      </c>
      <c r="C70" s="82">
        <f>C71+C74+C78+C82</f>
        <v>25881</v>
      </c>
      <c r="D70" s="82">
        <f>D71+D74+D78+D82</f>
        <v>17190</v>
      </c>
      <c r="E70" s="82">
        <f>E71+E74+E78+E82</f>
        <v>16889.870000000003</v>
      </c>
      <c r="F70" s="81">
        <f>(E70*100)/D70</f>
        <v>98.254043048283904</v>
      </c>
    </row>
    <row r="71" spans="1:6" x14ac:dyDescent="0.2">
      <c r="A71" s="53" t="s">
        <v>100</v>
      </c>
      <c r="B71" s="54" t="s">
        <v>101</v>
      </c>
      <c r="C71" s="83">
        <f>C72+C73</f>
        <v>0</v>
      </c>
      <c r="D71" s="83">
        <f>D72+D73</f>
        <v>1780</v>
      </c>
      <c r="E71" s="83">
        <f>E72+E73</f>
        <v>1711.82</v>
      </c>
      <c r="F71" s="83">
        <f>(E71*100)/D71</f>
        <v>96.169662921348319</v>
      </c>
    </row>
    <row r="72" spans="1:6" x14ac:dyDescent="0.2">
      <c r="A72" s="55" t="s">
        <v>102</v>
      </c>
      <c r="B72" s="56" t="s">
        <v>103</v>
      </c>
      <c r="C72" s="84">
        <v>0</v>
      </c>
      <c r="D72" s="84">
        <v>80</v>
      </c>
      <c r="E72" s="84">
        <v>61.82</v>
      </c>
      <c r="F72" s="84"/>
    </row>
    <row r="73" spans="1:6" x14ac:dyDescent="0.2">
      <c r="A73" s="55" t="s">
        <v>106</v>
      </c>
      <c r="B73" s="56" t="s">
        <v>107</v>
      </c>
      <c r="C73" s="84">
        <v>0</v>
      </c>
      <c r="D73" s="84">
        <v>1700</v>
      </c>
      <c r="E73" s="84">
        <v>1650</v>
      </c>
      <c r="F73" s="84"/>
    </row>
    <row r="74" spans="1:6" x14ac:dyDescent="0.2">
      <c r="A74" s="53" t="s">
        <v>108</v>
      </c>
      <c r="B74" s="54" t="s">
        <v>109</v>
      </c>
      <c r="C74" s="83">
        <f>C75+C76+C77</f>
        <v>19245</v>
      </c>
      <c r="D74" s="83">
        <f>D75+D76+D77</f>
        <v>5460</v>
      </c>
      <c r="E74" s="83">
        <f>E75+E76+E77</f>
        <v>5377.18</v>
      </c>
      <c r="F74" s="83">
        <f>(E74*100)/D74</f>
        <v>98.483150183150187</v>
      </c>
    </row>
    <row r="75" spans="1:6" x14ac:dyDescent="0.2">
      <c r="A75" s="55" t="s">
        <v>110</v>
      </c>
      <c r="B75" s="56" t="s">
        <v>111</v>
      </c>
      <c r="C75" s="84">
        <v>0</v>
      </c>
      <c r="D75" s="84">
        <v>3160</v>
      </c>
      <c r="E75" s="84">
        <v>3154.19</v>
      </c>
      <c r="F75" s="84"/>
    </row>
    <row r="76" spans="1:6" x14ac:dyDescent="0.2">
      <c r="A76" s="55" t="s">
        <v>116</v>
      </c>
      <c r="B76" s="56" t="s">
        <v>117</v>
      </c>
      <c r="C76" s="84">
        <v>19245</v>
      </c>
      <c r="D76" s="84">
        <v>750</v>
      </c>
      <c r="E76" s="84">
        <v>706.19</v>
      </c>
      <c r="F76" s="84"/>
    </row>
    <row r="77" spans="1:6" x14ac:dyDescent="0.2">
      <c r="A77" s="55" t="s">
        <v>118</v>
      </c>
      <c r="B77" s="56" t="s">
        <v>119</v>
      </c>
      <c r="C77" s="84">
        <v>0</v>
      </c>
      <c r="D77" s="84">
        <v>1550</v>
      </c>
      <c r="E77" s="84">
        <v>1516.8</v>
      </c>
      <c r="F77" s="84"/>
    </row>
    <row r="78" spans="1:6" x14ac:dyDescent="0.2">
      <c r="A78" s="53" t="s">
        <v>122</v>
      </c>
      <c r="B78" s="54" t="s">
        <v>123</v>
      </c>
      <c r="C78" s="83">
        <f>C79+C80+C81</f>
        <v>0</v>
      </c>
      <c r="D78" s="83">
        <f>D79+D80+D81</f>
        <v>1450</v>
      </c>
      <c r="E78" s="83">
        <f>E79+E80+E81</f>
        <v>1387.77</v>
      </c>
      <c r="F78" s="83">
        <f>(E78*100)/D78</f>
        <v>95.708275862068959</v>
      </c>
    </row>
    <row r="79" spans="1:6" x14ac:dyDescent="0.2">
      <c r="A79" s="55" t="s">
        <v>124</v>
      </c>
      <c r="B79" s="56" t="s">
        <v>125</v>
      </c>
      <c r="C79" s="84">
        <v>0</v>
      </c>
      <c r="D79" s="84">
        <v>50</v>
      </c>
      <c r="E79" s="84">
        <v>34.9</v>
      </c>
      <c r="F79" s="84"/>
    </row>
    <row r="80" spans="1:6" x14ac:dyDescent="0.2">
      <c r="A80" s="55" t="s">
        <v>126</v>
      </c>
      <c r="B80" s="56" t="s">
        <v>127</v>
      </c>
      <c r="C80" s="84">
        <v>0</v>
      </c>
      <c r="D80" s="84">
        <v>300</v>
      </c>
      <c r="E80" s="84">
        <v>259.08</v>
      </c>
      <c r="F80" s="84"/>
    </row>
    <row r="81" spans="1:6" x14ac:dyDescent="0.2">
      <c r="A81" s="55" t="s">
        <v>136</v>
      </c>
      <c r="B81" s="56" t="s">
        <v>137</v>
      </c>
      <c r="C81" s="84">
        <v>0</v>
      </c>
      <c r="D81" s="84">
        <v>1100</v>
      </c>
      <c r="E81" s="84">
        <v>1093.79</v>
      </c>
      <c r="F81" s="84"/>
    </row>
    <row r="82" spans="1:6" x14ac:dyDescent="0.2">
      <c r="A82" s="53" t="s">
        <v>140</v>
      </c>
      <c r="B82" s="54" t="s">
        <v>141</v>
      </c>
      <c r="C82" s="83">
        <f>C83+C84+C85</f>
        <v>6636</v>
      </c>
      <c r="D82" s="83">
        <f>D83+D84+D85</f>
        <v>8500</v>
      </c>
      <c r="E82" s="83">
        <f>E83+E84+E85</f>
        <v>8413.1</v>
      </c>
      <c r="F82" s="83">
        <f>(E82*100)/D82</f>
        <v>98.977647058823536</v>
      </c>
    </row>
    <row r="83" spans="1:6" x14ac:dyDescent="0.2">
      <c r="A83" s="55" t="s">
        <v>142</v>
      </c>
      <c r="B83" s="56" t="s">
        <v>143</v>
      </c>
      <c r="C83" s="84">
        <v>6636</v>
      </c>
      <c r="D83" s="84">
        <v>6900</v>
      </c>
      <c r="E83" s="84">
        <v>6896.67</v>
      </c>
      <c r="F83" s="84"/>
    </row>
    <row r="84" spans="1:6" x14ac:dyDescent="0.2">
      <c r="A84" s="55" t="s">
        <v>144</v>
      </c>
      <c r="B84" s="56" t="s">
        <v>145</v>
      </c>
      <c r="C84" s="84">
        <v>0</v>
      </c>
      <c r="D84" s="84">
        <v>200</v>
      </c>
      <c r="E84" s="84">
        <v>144.86000000000001</v>
      </c>
      <c r="F84" s="84"/>
    </row>
    <row r="85" spans="1:6" x14ac:dyDescent="0.2">
      <c r="A85" s="55" t="s">
        <v>146</v>
      </c>
      <c r="B85" s="56" t="s">
        <v>141</v>
      </c>
      <c r="C85" s="84">
        <v>0</v>
      </c>
      <c r="D85" s="84">
        <v>1400</v>
      </c>
      <c r="E85" s="84">
        <v>1371.57</v>
      </c>
      <c r="F85" s="84"/>
    </row>
    <row r="86" spans="1:6" x14ac:dyDescent="0.2">
      <c r="A86" s="51" t="s">
        <v>147</v>
      </c>
      <c r="B86" s="52" t="s">
        <v>148</v>
      </c>
      <c r="C86" s="82">
        <f t="shared" ref="C86:E87" si="3">C87</f>
        <v>0</v>
      </c>
      <c r="D86" s="82">
        <f t="shared" si="3"/>
        <v>500</v>
      </c>
      <c r="E86" s="82">
        <f t="shared" si="3"/>
        <v>459.32</v>
      </c>
      <c r="F86" s="81">
        <f>(E86*100)/D86</f>
        <v>91.864000000000004</v>
      </c>
    </row>
    <row r="87" spans="1:6" x14ac:dyDescent="0.2">
      <c r="A87" s="53" t="s">
        <v>149</v>
      </c>
      <c r="B87" s="54" t="s">
        <v>150</v>
      </c>
      <c r="C87" s="83">
        <f t="shared" si="3"/>
        <v>0</v>
      </c>
      <c r="D87" s="83">
        <f t="shared" si="3"/>
        <v>500</v>
      </c>
      <c r="E87" s="83">
        <f t="shared" si="3"/>
        <v>459.32</v>
      </c>
      <c r="F87" s="83">
        <f>(E87*100)/D87</f>
        <v>91.864000000000004</v>
      </c>
    </row>
    <row r="88" spans="1:6" x14ac:dyDescent="0.2">
      <c r="A88" s="55" t="s">
        <v>151</v>
      </c>
      <c r="B88" s="56" t="s">
        <v>152</v>
      </c>
      <c r="C88" s="84">
        <v>0</v>
      </c>
      <c r="D88" s="84">
        <v>500</v>
      </c>
      <c r="E88" s="84">
        <v>459.32</v>
      </c>
      <c r="F88" s="84"/>
    </row>
    <row r="89" spans="1:6" x14ac:dyDescent="0.2">
      <c r="A89" s="49" t="s">
        <v>153</v>
      </c>
      <c r="B89" s="50" t="s">
        <v>154</v>
      </c>
      <c r="C89" s="80">
        <f>C90+C95</f>
        <v>1327</v>
      </c>
      <c r="D89" s="80">
        <f>D90+D95</f>
        <v>13170</v>
      </c>
      <c r="E89" s="80">
        <f>E90+E95</f>
        <v>12989.000000000002</v>
      </c>
      <c r="F89" s="81">
        <f>(E89*100)/D89</f>
        <v>98.62566438876236</v>
      </c>
    </row>
    <row r="90" spans="1:6" x14ac:dyDescent="0.2">
      <c r="A90" s="51" t="s">
        <v>155</v>
      </c>
      <c r="B90" s="52" t="s">
        <v>156</v>
      </c>
      <c r="C90" s="82">
        <f>C91</f>
        <v>1327</v>
      </c>
      <c r="D90" s="82">
        <f>D91</f>
        <v>13100</v>
      </c>
      <c r="E90" s="82">
        <f>E91</f>
        <v>12922.640000000001</v>
      </c>
      <c r="F90" s="81">
        <f>(E90*100)/D90</f>
        <v>98.646106870229019</v>
      </c>
    </row>
    <row r="91" spans="1:6" x14ac:dyDescent="0.2">
      <c r="A91" s="53" t="s">
        <v>157</v>
      </c>
      <c r="B91" s="54" t="s">
        <v>158</v>
      </c>
      <c r="C91" s="83">
        <f>C92+C93+C94</f>
        <v>1327</v>
      </c>
      <c r="D91" s="83">
        <f>D92+D93+D94</f>
        <v>13100</v>
      </c>
      <c r="E91" s="83">
        <f>E92+E93+E94</f>
        <v>12922.640000000001</v>
      </c>
      <c r="F91" s="83">
        <f>(E91*100)/D91</f>
        <v>98.646106870229019</v>
      </c>
    </row>
    <row r="92" spans="1:6" x14ac:dyDescent="0.2">
      <c r="A92" s="55" t="s">
        <v>161</v>
      </c>
      <c r="B92" s="56" t="s">
        <v>162</v>
      </c>
      <c r="C92" s="84">
        <v>0</v>
      </c>
      <c r="D92" s="84">
        <v>8300</v>
      </c>
      <c r="E92" s="84">
        <v>8210.6</v>
      </c>
      <c r="F92" s="84"/>
    </row>
    <row r="93" spans="1:6" x14ac:dyDescent="0.2">
      <c r="A93" s="55" t="s">
        <v>163</v>
      </c>
      <c r="B93" s="56" t="s">
        <v>164</v>
      </c>
      <c r="C93" s="84">
        <v>1327</v>
      </c>
      <c r="D93" s="84">
        <v>1100</v>
      </c>
      <c r="E93" s="84">
        <v>1095.2</v>
      </c>
      <c r="F93" s="84"/>
    </row>
    <row r="94" spans="1:6" x14ac:dyDescent="0.2">
      <c r="A94" s="55" t="s">
        <v>169</v>
      </c>
      <c r="B94" s="56" t="s">
        <v>170</v>
      </c>
      <c r="C94" s="84">
        <v>0</v>
      </c>
      <c r="D94" s="84">
        <v>3700</v>
      </c>
      <c r="E94" s="95">
        <v>3616.84</v>
      </c>
      <c r="F94" s="84"/>
    </row>
    <row r="95" spans="1:6" x14ac:dyDescent="0.2">
      <c r="A95" s="51" t="s">
        <v>175</v>
      </c>
      <c r="B95" s="52" t="s">
        <v>176</v>
      </c>
      <c r="C95" s="82">
        <f t="shared" ref="C95:E96" si="4">C96</f>
        <v>0</v>
      </c>
      <c r="D95" s="82">
        <f t="shared" si="4"/>
        <v>70</v>
      </c>
      <c r="E95" s="82">
        <f t="shared" si="4"/>
        <v>66.36</v>
      </c>
      <c r="F95" s="81">
        <f>(E95*100)/D95</f>
        <v>94.8</v>
      </c>
    </row>
    <row r="96" spans="1:6" ht="25.5" x14ac:dyDescent="0.2">
      <c r="A96" s="53" t="s">
        <v>177</v>
      </c>
      <c r="B96" s="54" t="s">
        <v>178</v>
      </c>
      <c r="C96" s="83">
        <f t="shared" si="4"/>
        <v>0</v>
      </c>
      <c r="D96" s="83">
        <f t="shared" si="4"/>
        <v>70</v>
      </c>
      <c r="E96" s="83">
        <f t="shared" si="4"/>
        <v>66.36</v>
      </c>
      <c r="F96" s="83">
        <f>(E96*100)/D96</f>
        <v>94.8</v>
      </c>
    </row>
    <row r="97" spans="1:6" x14ac:dyDescent="0.2">
      <c r="A97" s="55" t="s">
        <v>179</v>
      </c>
      <c r="B97" s="56" t="s">
        <v>178</v>
      </c>
      <c r="C97" s="84">
        <v>0</v>
      </c>
      <c r="D97" s="84">
        <v>70</v>
      </c>
      <c r="E97" s="84">
        <v>66.36</v>
      </c>
      <c r="F97" s="84"/>
    </row>
    <row r="98" spans="1:6" x14ac:dyDescent="0.2">
      <c r="A98" s="49" t="s">
        <v>55</v>
      </c>
      <c r="B98" s="50" t="s">
        <v>56</v>
      </c>
      <c r="C98" s="80">
        <f>C99+C102</f>
        <v>27208</v>
      </c>
      <c r="D98" s="80">
        <f>D99+D102</f>
        <v>30860</v>
      </c>
      <c r="E98" s="80">
        <f>E99+E102</f>
        <v>32248.22</v>
      </c>
      <c r="F98" s="81">
        <f>(E98*100)/D98</f>
        <v>104.49844458846403</v>
      </c>
    </row>
    <row r="99" spans="1:6" x14ac:dyDescent="0.2">
      <c r="A99" s="51" t="s">
        <v>57</v>
      </c>
      <c r="B99" s="52" t="s">
        <v>58</v>
      </c>
      <c r="C99" s="82">
        <f t="shared" ref="C99:E100" si="5">C100</f>
        <v>27208</v>
      </c>
      <c r="D99" s="82">
        <f t="shared" si="5"/>
        <v>30760</v>
      </c>
      <c r="E99" s="82">
        <f t="shared" si="5"/>
        <v>32151.06</v>
      </c>
      <c r="F99" s="81">
        <f>(E99*100)/D99</f>
        <v>104.52230169050715</v>
      </c>
    </row>
    <row r="100" spans="1:6" x14ac:dyDescent="0.2">
      <c r="A100" s="53" t="s">
        <v>59</v>
      </c>
      <c r="B100" s="54" t="s">
        <v>60</v>
      </c>
      <c r="C100" s="83">
        <f t="shared" si="5"/>
        <v>27208</v>
      </c>
      <c r="D100" s="83">
        <f t="shared" si="5"/>
        <v>30760</v>
      </c>
      <c r="E100" s="83">
        <f t="shared" si="5"/>
        <v>32151.06</v>
      </c>
      <c r="F100" s="83">
        <f>(E100*100)/D100</f>
        <v>104.52230169050715</v>
      </c>
    </row>
    <row r="101" spans="1:6" x14ac:dyDescent="0.2">
      <c r="A101" s="55" t="s">
        <v>61</v>
      </c>
      <c r="B101" s="56" t="s">
        <v>62</v>
      </c>
      <c r="C101" s="84">
        <v>27208</v>
      </c>
      <c r="D101" s="84">
        <v>30760</v>
      </c>
      <c r="E101" s="84">
        <v>32151.06</v>
      </c>
      <c r="F101" s="84"/>
    </row>
    <row r="102" spans="1:6" x14ac:dyDescent="0.2">
      <c r="A102" s="51" t="s">
        <v>71</v>
      </c>
      <c r="B102" s="52" t="s">
        <v>72</v>
      </c>
      <c r="C102" s="82">
        <f t="shared" ref="C102:E103" si="6">C103</f>
        <v>0</v>
      </c>
      <c r="D102" s="82">
        <f t="shared" si="6"/>
        <v>100</v>
      </c>
      <c r="E102" s="82">
        <f t="shared" si="6"/>
        <v>97.16</v>
      </c>
      <c r="F102" s="81">
        <f>(E102*100)/D102</f>
        <v>97.16</v>
      </c>
    </row>
    <row r="103" spans="1:6" x14ac:dyDescent="0.2">
      <c r="A103" s="53" t="s">
        <v>73</v>
      </c>
      <c r="B103" s="54" t="s">
        <v>74</v>
      </c>
      <c r="C103" s="83">
        <f t="shared" si="6"/>
        <v>0</v>
      </c>
      <c r="D103" s="83">
        <f t="shared" si="6"/>
        <v>100</v>
      </c>
      <c r="E103" s="83">
        <f t="shared" si="6"/>
        <v>97.16</v>
      </c>
      <c r="F103" s="83">
        <f>(E103*100)/D103</f>
        <v>97.16</v>
      </c>
    </row>
    <row r="104" spans="1:6" x14ac:dyDescent="0.2">
      <c r="A104" s="55" t="s">
        <v>75</v>
      </c>
      <c r="B104" s="56" t="s">
        <v>76</v>
      </c>
      <c r="C104" s="84">
        <v>0</v>
      </c>
      <c r="D104" s="84">
        <v>100</v>
      </c>
      <c r="E104" s="84">
        <v>97.16</v>
      </c>
      <c r="F104" s="84"/>
    </row>
    <row r="105" spans="1:6" s="57" customFormat="1" x14ac:dyDescent="0.2"/>
    <row r="106" spans="1:6" s="57" customFormat="1" x14ac:dyDescent="0.2"/>
    <row r="107" spans="1:6" s="57" customFormat="1" x14ac:dyDescent="0.2"/>
    <row r="108" spans="1:6" s="57" customFormat="1" x14ac:dyDescent="0.2"/>
    <row r="109" spans="1:6" s="57" customFormat="1" x14ac:dyDescent="0.2"/>
    <row r="110" spans="1:6" s="57" customFormat="1" x14ac:dyDescent="0.2"/>
    <row r="111" spans="1:6" s="57" customFormat="1" x14ac:dyDescent="0.2"/>
    <row r="112" spans="1:6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s="57" customFormat="1" x14ac:dyDescent="0.2"/>
    <row r="1237" spans="1:3" s="57" customFormat="1" x14ac:dyDescent="0.2"/>
    <row r="1238" spans="1:3" s="57" customFormat="1" x14ac:dyDescent="0.2"/>
    <row r="1239" spans="1:3" s="57" customFormat="1" x14ac:dyDescent="0.2"/>
    <row r="1240" spans="1:3" s="57" customFormat="1" x14ac:dyDescent="0.2"/>
    <row r="1241" spans="1:3" s="57" customFormat="1" x14ac:dyDescent="0.2"/>
    <row r="1242" spans="1:3" s="57" customFormat="1" x14ac:dyDescent="0.2"/>
    <row r="1243" spans="1:3" s="57" customFormat="1" x14ac:dyDescent="0.2"/>
    <row r="1244" spans="1:3" s="57" customFormat="1" x14ac:dyDescent="0.2"/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57"/>
      <c r="B1273" s="57"/>
      <c r="C1273" s="57"/>
    </row>
    <row r="1274" spans="1:3" x14ac:dyDescent="0.2">
      <c r="A1274" s="57"/>
      <c r="B1274" s="57"/>
      <c r="C1274" s="57"/>
    </row>
    <row r="1275" spans="1:3" x14ac:dyDescent="0.2">
      <c r="A1275" s="57"/>
      <c r="B1275" s="57"/>
      <c r="C1275" s="57"/>
    </row>
    <row r="1276" spans="1:3" x14ac:dyDescent="0.2">
      <c r="A1276" s="57"/>
      <c r="B1276" s="57"/>
      <c r="C1276" s="57"/>
    </row>
    <row r="1277" spans="1:3" x14ac:dyDescent="0.2">
      <c r="A1277" s="57"/>
      <c r="B1277" s="57"/>
      <c r="C1277" s="57"/>
    </row>
    <row r="1278" spans="1:3" x14ac:dyDescent="0.2">
      <c r="A1278" s="57"/>
      <c r="B1278" s="57"/>
      <c r="C1278" s="57"/>
    </row>
    <row r="1279" spans="1:3" x14ac:dyDescent="0.2">
      <c r="A1279" s="57"/>
      <c r="B1279" s="57"/>
      <c r="C1279" s="57"/>
    </row>
    <row r="1280" spans="1:3" x14ac:dyDescent="0.2">
      <c r="A1280" s="57"/>
      <c r="B1280" s="57"/>
      <c r="C1280" s="57"/>
    </row>
    <row r="1281" spans="1:3" x14ac:dyDescent="0.2">
      <c r="A1281" s="57"/>
      <c r="B1281" s="57"/>
      <c r="C1281" s="57"/>
    </row>
    <row r="1282" spans="1:3" x14ac:dyDescent="0.2">
      <c r="A1282" s="40"/>
      <c r="B1282" s="40"/>
      <c r="C1282" s="40"/>
    </row>
    <row r="1283" spans="1:3" x14ac:dyDescent="0.2">
      <c r="A1283" s="40"/>
      <c r="B1283" s="40"/>
      <c r="C1283" s="40"/>
    </row>
    <row r="1284" spans="1:3" x14ac:dyDescent="0.2">
      <c r="A1284" s="40"/>
      <c r="B1284" s="40"/>
      <c r="C1284" s="40"/>
    </row>
    <row r="1285" spans="1:3" x14ac:dyDescent="0.2">
      <c r="A1285" s="40"/>
      <c r="B1285" s="40"/>
      <c r="C1285" s="40"/>
    </row>
    <row r="1286" spans="1:3" x14ac:dyDescent="0.2">
      <c r="A1286" s="40"/>
      <c r="B1286" s="40"/>
      <c r="C1286" s="40"/>
    </row>
    <row r="1287" spans="1:3" x14ac:dyDescent="0.2">
      <c r="A1287" s="40"/>
      <c r="B1287" s="40"/>
      <c r="C1287" s="40"/>
    </row>
    <row r="1288" spans="1:3" x14ac:dyDescent="0.2">
      <c r="A1288" s="40"/>
      <c r="B1288" s="40"/>
      <c r="C1288" s="40"/>
    </row>
    <row r="1289" spans="1:3" x14ac:dyDescent="0.2">
      <c r="A1289" s="40"/>
      <c r="B1289" s="40"/>
      <c r="C1289" s="40"/>
    </row>
    <row r="1290" spans="1:3" x14ac:dyDescent="0.2">
      <c r="A1290" s="40"/>
      <c r="B1290" s="40"/>
      <c r="C1290" s="40"/>
    </row>
    <row r="1291" spans="1:3" x14ac:dyDescent="0.2">
      <c r="A1291" s="40"/>
      <c r="B1291" s="40"/>
      <c r="C1291" s="40"/>
    </row>
    <row r="1292" spans="1:3" x14ac:dyDescent="0.2">
      <c r="A1292" s="40"/>
      <c r="B1292" s="40"/>
      <c r="C1292" s="40"/>
    </row>
    <row r="1293" spans="1:3" x14ac:dyDescent="0.2">
      <c r="A1293" s="40"/>
      <c r="B1293" s="40"/>
      <c r="C1293" s="40"/>
    </row>
    <row r="1294" spans="1:3" x14ac:dyDescent="0.2">
      <c r="A1294" s="40"/>
      <c r="B1294" s="40"/>
      <c r="C1294" s="40"/>
    </row>
    <row r="1295" spans="1:3" x14ac:dyDescent="0.2">
      <c r="A1295" s="40"/>
      <c r="B1295" s="40"/>
      <c r="C1295" s="40"/>
    </row>
    <row r="1296" spans="1:3" x14ac:dyDescent="0.2">
      <c r="A1296" s="40"/>
      <c r="B1296" s="40"/>
      <c r="C1296" s="40"/>
    </row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  <row r="7952" s="40" customFormat="1" x14ac:dyDescent="0.2"/>
    <row r="7953" s="40" customFormat="1" x14ac:dyDescent="0.2"/>
    <row r="7954" s="40" customFormat="1" x14ac:dyDescent="0.2"/>
    <row r="7955" s="40" customFormat="1" x14ac:dyDescent="0.2"/>
    <row r="7956" s="40" customFormat="1" x14ac:dyDescent="0.2"/>
    <row r="7957" s="40" customFormat="1" x14ac:dyDescent="0.2"/>
    <row r="7958" s="40" customFormat="1" x14ac:dyDescent="0.2"/>
    <row r="7959" s="40" customFormat="1" x14ac:dyDescent="0.2"/>
    <row r="7960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Mirjana Raguž</cp:lastModifiedBy>
  <cp:lastPrinted>2024-03-28T08:16:44Z</cp:lastPrinted>
  <dcterms:created xsi:type="dcterms:W3CDTF">2022-08-12T12:51:27Z</dcterms:created>
  <dcterms:modified xsi:type="dcterms:W3CDTF">2024-04-09T05:00:33Z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